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omments1.xml" ContentType="application/vnd.openxmlformats-officedocument.spreadsheetml.comments+xml"/>
  <Override PartName="/xl/customProperty3.bin" ContentType="application/vnd.openxmlformats-officedocument.spreadsheetml.customProperty"/>
  <Override PartName="/xl/drawings/drawing1.xml" ContentType="application/vnd.openxmlformats-officedocument.drawing+xml"/>
  <Override PartName="/xl/comments2.xml" ContentType="application/vnd.openxmlformats-officedocument.spreadsheetml.comments+xml"/>
  <Override PartName="/xl/customProperty4.bin" ContentType="application/vnd.openxmlformats-officedocument.spreadsheetml.customProperty"/>
  <Override PartName="/xl/drawings/drawing2.xml" ContentType="application/vnd.openxmlformats-officedocument.drawing+xml"/>
  <Override PartName="/xl/comments3.xml" ContentType="application/vnd.openxmlformats-officedocument.spreadsheetml.comments+xml"/>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omments4.xml" ContentType="application/vnd.openxmlformats-officedocument.spreadsheetml.comments+xml"/>
  <Override PartName="/xl/customProperty8.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11"/>
  <workbookPr/>
  <mc:AlternateContent xmlns:mc="http://schemas.openxmlformats.org/markup-compatibility/2006">
    <mc:Choice Requires="x15">
      <x15ac:absPath xmlns:x15ac="http://schemas.microsoft.com/office/spreadsheetml/2010/11/ac" url="S:\f\DAV Klima 2024\Gruppen\22 Trekking\"/>
    </mc:Choice>
  </mc:AlternateContent>
  <xr:revisionPtr revIDLastSave="0" documentId="13_ncr:1_{F5B5374A-58E4-49C0-9436-9B568BFAD6AA}" xr6:coauthVersionLast="47" xr6:coauthVersionMax="47" xr10:uidLastSave="{00000000-0000-0000-0000-000000000000}"/>
  <bookViews>
    <workbookView xWindow="2595" yWindow="2595" windowWidth="23835" windowHeight="12870" firstSheet="1" activeTab="1" xr2:uid="{00000000-000D-0000-FFFF-FFFF00000000}"/>
  </bookViews>
  <sheets>
    <sheet name="0 Anleitung" sheetId="3" r:id="rId1"/>
    <sheet name="1 An+Abreise" sheetId="2" r:id="rId2"/>
    <sheet name="2 Mob vor Ort" sheetId="5" r:id="rId3"/>
    <sheet name="3 Übernacht" sheetId="7" r:id="rId4"/>
    <sheet name="4 AW AnAb" sheetId="1" r:id="rId5"/>
    <sheet name="5 AW vorOrt" sheetId="6" r:id="rId6"/>
    <sheet name="6 AW Übern" sheetId="8" r:id="rId7"/>
    <sheet name="9_sum" sheetId="12" r:id="rId8"/>
    <sheet name="Historie" sheetId="9" r:id="rId9"/>
  </sheets>
  <externalReferences>
    <externalReference r:id="rId10"/>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1" l="1"/>
  <c r="AD2" i="12" s="1"/>
  <c r="Q2" i="12"/>
  <c r="P2" i="12"/>
  <c r="N2" i="12"/>
  <c r="O2" i="12"/>
  <c r="M2" i="12"/>
  <c r="I2" i="12"/>
  <c r="BF2" i="12"/>
  <c r="BE2" i="12"/>
  <c r="BD2" i="12"/>
  <c r="BB2" i="12"/>
  <c r="BA2" i="12"/>
  <c r="AZ2" i="12"/>
  <c r="AY2" i="12"/>
  <c r="AX2" i="12"/>
  <c r="AW2" i="12"/>
  <c r="AV2" i="12"/>
  <c r="AU2" i="12"/>
  <c r="AT2" i="12"/>
  <c r="AS2" i="12"/>
  <c r="AR2" i="12"/>
  <c r="AP2" i="12"/>
  <c r="AO2" i="12"/>
  <c r="AN2" i="12"/>
  <c r="AM2" i="12"/>
  <c r="AL2" i="12"/>
  <c r="AE2" i="12"/>
  <c r="AA2" i="12"/>
  <c r="W2" i="12"/>
  <c r="H2" i="12"/>
  <c r="P16" i="2" l="1"/>
  <c r="J11" i="1"/>
  <c r="P13" i="2"/>
  <c r="J10" i="1"/>
  <c r="X2" i="12" s="1"/>
  <c r="J8" i="1"/>
  <c r="P15" i="2"/>
  <c r="P14" i="2"/>
  <c r="P18" i="2"/>
  <c r="P19" i="2"/>
  <c r="P20" i="2"/>
  <c r="P21" i="2"/>
  <c r="P22" i="2"/>
  <c r="P23" i="2"/>
  <c r="P24" i="2"/>
  <c r="P25" i="2"/>
  <c r="P26" i="2"/>
  <c r="P27" i="2"/>
  <c r="H19" i="1"/>
  <c r="P28" i="2"/>
  <c r="P29" i="2"/>
  <c r="P30" i="2"/>
  <c r="P31" i="2"/>
  <c r="P32" i="2"/>
  <c r="P33" i="2"/>
  <c r="P34" i="2"/>
  <c r="P35" i="2"/>
  <c r="P36" i="2"/>
  <c r="P37" i="2"/>
  <c r="P38" i="2"/>
  <c r="P39" i="2"/>
  <c r="P40" i="2"/>
  <c r="P41" i="2"/>
  <c r="P42" i="2"/>
  <c r="P43" i="2"/>
  <c r="P44" i="2"/>
  <c r="P45" i="2"/>
  <c r="P46" i="2"/>
  <c r="J16" i="1"/>
  <c r="Z2" i="12" s="1"/>
  <c r="J15" i="1"/>
  <c r="J9" i="1"/>
  <c r="V2" i="12" s="1"/>
  <c r="J14" i="1"/>
  <c r="J13" i="1"/>
  <c r="A9" i="1"/>
  <c r="A10" i="1"/>
  <c r="A11" i="1"/>
  <c r="A12" i="1"/>
  <c r="A13" i="1"/>
  <c r="A14" i="1"/>
  <c r="A15" i="1"/>
  <c r="A16" i="1"/>
  <c r="A8" i="1"/>
  <c r="A7" i="1"/>
  <c r="M12" i="5"/>
  <c r="C4" i="5" s="1"/>
  <c r="M13" i="5"/>
  <c r="M14" i="5"/>
  <c r="M15" i="5"/>
  <c r="M16" i="5"/>
  <c r="M17" i="5"/>
  <c r="H17" i="6"/>
  <c r="H15" i="6" s="1"/>
  <c r="H21" i="6" s="1"/>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C5" i="5"/>
  <c r="H20" i="1"/>
  <c r="K32" i="7"/>
  <c r="K33" i="7"/>
  <c r="K34" i="7"/>
  <c r="K35" i="7"/>
  <c r="K36" i="7"/>
  <c r="K37" i="7"/>
  <c r="K38" i="7"/>
  <c r="K39" i="7"/>
  <c r="K40" i="7"/>
  <c r="K41" i="7"/>
  <c r="K42" i="7"/>
  <c r="K43" i="7"/>
  <c r="K44" i="7"/>
  <c r="K45" i="7"/>
  <c r="J28" i="8"/>
  <c r="J27" i="8"/>
  <c r="J29" i="8" s="1"/>
  <c r="J26" i="8"/>
  <c r="J7" i="8"/>
  <c r="J23" i="8"/>
  <c r="J13" i="8"/>
  <c r="D17" i="6"/>
  <c r="J17" i="6"/>
  <c r="J12" i="6"/>
  <c r="B19" i="1"/>
  <c r="D19" i="1"/>
  <c r="D20" i="1"/>
  <c r="J7" i="6"/>
  <c r="J15" i="6" s="1"/>
  <c r="K13" i="7"/>
  <c r="K14" i="7"/>
  <c r="K15" i="7"/>
  <c r="K16" i="7"/>
  <c r="K17" i="7"/>
  <c r="K18" i="7"/>
  <c r="K19" i="7"/>
  <c r="K20" i="7"/>
  <c r="K21" i="7"/>
  <c r="K22" i="7"/>
  <c r="K23" i="7"/>
  <c r="K24" i="7"/>
  <c r="K25" i="7"/>
  <c r="K26" i="7"/>
  <c r="K27" i="7"/>
  <c r="K28" i="7"/>
  <c r="K29" i="7"/>
  <c r="K30" i="7"/>
  <c r="K31" i="7"/>
  <c r="K12" i="7"/>
  <c r="C4" i="7" s="1"/>
  <c r="J14" i="8"/>
  <c r="J12" i="8"/>
  <c r="J11" i="8"/>
  <c r="J10" i="8"/>
  <c r="J9" i="8"/>
  <c r="J8" i="8"/>
  <c r="A17" i="7"/>
  <c r="A18" i="7"/>
  <c r="A19" i="7"/>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J10" i="6"/>
  <c r="J9" i="6"/>
  <c r="J8" i="6"/>
  <c r="A18" i="2"/>
  <c r="A19" i="2"/>
  <c r="A20" i="2"/>
  <c r="A21" i="2" s="1"/>
  <c r="A22" i="2" s="1"/>
  <c r="A23" i="2" s="1"/>
  <c r="A24" i="2" s="1"/>
  <c r="A25" i="2" s="1"/>
  <c r="A26" i="2" s="1"/>
  <c r="A27" i="2" s="1"/>
  <c r="J13" i="6"/>
  <c r="U2" i="12" l="1"/>
  <c r="Y2" i="12"/>
  <c r="P17" i="2"/>
  <c r="C5" i="2" s="1"/>
  <c r="C6" i="2" s="1"/>
  <c r="D13" i="6"/>
  <c r="K12" i="6"/>
  <c r="D12" i="6" s="1"/>
  <c r="K11" i="6"/>
  <c r="K7" i="6"/>
  <c r="K21" i="6"/>
  <c r="B21" i="6" s="1"/>
  <c r="D18" i="6" s="1"/>
  <c r="K10" i="6"/>
  <c r="D10" i="6" s="1"/>
  <c r="K9" i="6"/>
  <c r="D9" i="6" s="1"/>
  <c r="K8" i="6"/>
  <c r="D8" i="6" s="1"/>
  <c r="K13" i="6"/>
  <c r="C5" i="7"/>
  <c r="H15" i="8"/>
  <c r="I7" i="6"/>
  <c r="I13" i="6"/>
  <c r="I8" i="6"/>
  <c r="I10" i="6"/>
  <c r="I12" i="6"/>
  <c r="I9" i="6"/>
  <c r="I27" i="8"/>
  <c r="I26" i="8"/>
  <c r="I28" i="8"/>
  <c r="D7" i="6"/>
  <c r="J15" i="8"/>
  <c r="J17" i="1"/>
  <c r="H17" i="1" l="1"/>
  <c r="H22" i="1" s="1"/>
  <c r="K22" i="1" s="1"/>
  <c r="K11" i="1" s="1"/>
  <c r="D11" i="1" s="1"/>
  <c r="D15" i="6"/>
  <c r="I15" i="6"/>
  <c r="K15" i="6"/>
  <c r="H29" i="8"/>
  <c r="J31" i="8" s="1"/>
  <c r="D31" i="8" s="1"/>
  <c r="H18" i="8"/>
  <c r="J17" i="8"/>
  <c r="D17" i="8" s="1"/>
  <c r="H32" i="8"/>
  <c r="I12" i="8"/>
  <c r="I9" i="8"/>
  <c r="I10" i="8"/>
  <c r="I14" i="8"/>
  <c r="I8" i="8"/>
  <c r="I7" i="8"/>
  <c r="I13" i="8"/>
  <c r="I11" i="8"/>
  <c r="I29" i="8"/>
  <c r="K18" i="8"/>
  <c r="K32" i="8"/>
  <c r="I15" i="1"/>
  <c r="I11" i="1"/>
  <c r="I9" i="1"/>
  <c r="I16" i="1"/>
  <c r="I13" i="1"/>
  <c r="I14" i="1"/>
  <c r="I10" i="1"/>
  <c r="I8" i="1"/>
  <c r="K8" i="1" l="1"/>
  <c r="K16" i="1"/>
  <c r="D16" i="1" s="1"/>
  <c r="K9" i="1"/>
  <c r="D9" i="1" s="1"/>
  <c r="K15" i="1"/>
  <c r="D15" i="1" s="1"/>
  <c r="K14" i="1"/>
  <c r="D14" i="1" s="1"/>
  <c r="B22" i="1"/>
  <c r="K10" i="1"/>
  <c r="D10" i="1" s="1"/>
  <c r="K13" i="1"/>
  <c r="D13" i="1" s="1"/>
  <c r="K27" i="8"/>
  <c r="D27" i="8" s="1"/>
  <c r="B32" i="8"/>
  <c r="K28" i="8"/>
  <c r="D28" i="8" s="1"/>
  <c r="K26" i="8"/>
  <c r="I15" i="8"/>
  <c r="K12" i="8"/>
  <c r="D12" i="8" s="1"/>
  <c r="K14" i="8"/>
  <c r="D14" i="8" s="1"/>
  <c r="K9" i="8"/>
  <c r="D9" i="8" s="1"/>
  <c r="K23" i="8"/>
  <c r="K10" i="8"/>
  <c r="D10" i="8" s="1"/>
  <c r="K11" i="8"/>
  <c r="D11" i="8" s="1"/>
  <c r="K7" i="8"/>
  <c r="K8" i="8"/>
  <c r="D8" i="8" s="1"/>
  <c r="K13" i="8"/>
  <c r="D13" i="8" s="1"/>
  <c r="B18" i="8"/>
  <c r="C13" i="6"/>
  <c r="C7" i="6"/>
  <c r="C12" i="6"/>
  <c r="C10" i="6"/>
  <c r="C8" i="6"/>
  <c r="C9" i="6"/>
  <c r="D8" i="1"/>
  <c r="I17" i="1"/>
  <c r="K17" i="1" l="1"/>
  <c r="D7" i="8"/>
  <c r="K15" i="8"/>
  <c r="D26" i="8"/>
  <c r="D29" i="8" s="1"/>
  <c r="K29" i="8"/>
  <c r="C15" i="6"/>
  <c r="D17" i="1"/>
  <c r="C27" i="8" l="1"/>
  <c r="C28" i="8"/>
  <c r="C26" i="8"/>
  <c r="D15" i="8"/>
  <c r="C16" i="1"/>
  <c r="C9" i="1"/>
  <c r="C14" i="1"/>
  <c r="C10" i="1"/>
  <c r="C11" i="1"/>
  <c r="C8" i="1"/>
  <c r="C13" i="1"/>
  <c r="C15" i="1"/>
  <c r="C29" i="8" l="1"/>
  <c r="C10" i="8"/>
  <c r="C14" i="8"/>
  <c r="C8" i="8"/>
  <c r="C9" i="8"/>
  <c r="C12" i="8"/>
  <c r="C7" i="8"/>
  <c r="C15" i="8" s="1"/>
  <c r="C13" i="8"/>
  <c r="C11" i="8"/>
  <c r="C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Dieter</author>
  </authors>
  <commentList>
    <comment ref="K2" authorId="0" shapeId="0" xr:uid="{00000000-0006-0000-0100-000001000000}">
      <text>
        <r>
          <rPr>
            <b/>
            <sz val="9"/>
            <color indexed="81"/>
            <rFont val="Tahoma"/>
            <family val="2"/>
          </rPr>
          <t>Dieter:</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Dieter</author>
  </authors>
  <commentList>
    <comment ref="N11" authorId="0" shapeId="0" xr:uid="{00000000-0006-0000-0200-000001000000}">
      <text>
        <r>
          <rPr>
            <b/>
            <sz val="9"/>
            <color indexed="81"/>
            <rFont val="Tahoma"/>
            <family val="2"/>
          </rPr>
          <t>Dieter:</t>
        </r>
        <r>
          <rPr>
            <sz val="9"/>
            <color indexed="81"/>
            <rFont val="Tahoma"/>
            <family val="2"/>
          </rPr>
          <t xml:space="preserve">
Anzahl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Dieter</author>
  </authors>
  <commentList>
    <comment ref="M11" authorId="0" shapeId="0" xr:uid="{00000000-0006-0000-0300-000001000000}">
      <text>
        <r>
          <rPr>
            <b/>
            <sz val="9"/>
            <color indexed="81"/>
            <rFont val="Tahoma"/>
            <family val="2"/>
          </rPr>
          <t>Dieter:</t>
        </r>
        <r>
          <rPr>
            <sz val="9"/>
            <color indexed="81"/>
            <rFont val="Tahoma"/>
            <family val="2"/>
          </rPr>
          <t xml:space="preserve">
Serviert: Frühstück, Abendessen und Mittag bzw. Jausenbeutel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Dieter</author>
  </authors>
  <commentList>
    <comment ref="B1" authorId="0" shapeId="0" xr:uid="{E99F6965-AB6E-4C37-8AB4-C9FE30667427}">
      <text>
        <r>
          <rPr>
            <b/>
            <sz val="9"/>
            <color indexed="81"/>
            <rFont val="Segoe UI"/>
            <family val="2"/>
          </rPr>
          <t>Dieter:</t>
        </r>
        <r>
          <rPr>
            <sz val="9"/>
            <color indexed="81"/>
            <rFont val="Segoe UI"/>
            <family val="2"/>
          </rPr>
          <t xml:space="preserve">
o  Orginalerfassung
ps wdhschätzung /potential
</t>
        </r>
      </text>
    </comment>
  </commentList>
</comments>
</file>

<file path=xl/sharedStrings.xml><?xml version="1.0" encoding="utf-8"?>
<sst xmlns="http://schemas.openxmlformats.org/spreadsheetml/2006/main" count="506" uniqueCount="281">
  <si>
    <t>Ausfüllanleitung</t>
  </si>
  <si>
    <t>blau: hier müssen Daten eingegeben werden</t>
  </si>
  <si>
    <r>
      <rPr>
        <u/>
        <sz val="11"/>
        <rFont val="Calibri"/>
        <family val="2"/>
        <scheme val="minor"/>
      </rPr>
      <t>Hinweis:</t>
    </r>
    <r>
      <rPr>
        <sz val="11"/>
        <rFont val="Calibri"/>
        <family val="2"/>
        <scheme val="minor"/>
      </rPr>
      <t xml:space="preserve"> Bei welchen Veranstaltungen muss die An- und Abreisemobilität der TN erfasst werden?</t>
    </r>
  </si>
  <si>
    <t>Bei Veranstaltungen wird hinsichtlich der Zielgruppe der Veranstaltung unterschieden. Dies hat Auswirkungen darauf in welchem Fall die An- und Abreisemobilität erfasst und bilanziert wird. Es wird unterschieden nach:</t>
  </si>
  <si>
    <t>• Veranstaltungen mit überwiegend interner Zielgruppe (Mitglieder) z.B. Sektionssommerfest, Mitgliederversammlung → An- und Abreisemobilität der Teilnehmenden wird von der veranstaltenden Sektion vollständig erfasst und bilanziert.
• Veranstaltungen mit überwiegend externer Zielgruppe (Öffentlichkeit; Teilnahme unabhängig von Mitgliedschaft) z.B. internationale Wettkämpfe → An- und Abreisemobilität von Besucher*innen wird nicht erfasst und bilanziert, die An- und Abreisemobilität von z.B. Organisationsteam, Referent*innen oder Athlet*innen ist zu erfassen und zu bilanzieren</t>
  </si>
  <si>
    <r>
      <rPr>
        <u/>
        <sz val="11"/>
        <color indexed="8"/>
        <rFont val="Calibri"/>
        <family val="2"/>
        <scheme val="minor"/>
      </rPr>
      <t>Verkehrsmittel:</t>
    </r>
    <r>
      <rPr>
        <sz val="11"/>
        <color indexed="8"/>
        <rFont val="Calibri"/>
        <family val="2"/>
        <scheme val="minor"/>
      </rPr>
      <t xml:space="preserve"> pro Teilnehmer alle Verkehrsmittel auswählen, die genutzt wurden</t>
    </r>
  </si>
  <si>
    <r>
      <rPr>
        <u/>
        <sz val="11"/>
        <color indexed="8"/>
        <rFont val="Calibri"/>
        <family val="2"/>
        <scheme val="minor"/>
      </rPr>
      <t>Fahrgemeinschaften:</t>
    </r>
    <r>
      <rPr>
        <sz val="11"/>
        <color indexed="8"/>
        <rFont val="Calibri"/>
        <family val="2"/>
        <scheme val="minor"/>
      </rPr>
      <t xml:space="preserve"> Bei Fahrgemeinschaften in einem PKW werden die zurückgelegten km des*der Fahrer*in berechnet (=Fahrzeugkilometer). Mitfahrer werden in der Spalte mit den mitgefahrenen Kilometern notiert</t>
    </r>
  </si>
  <si>
    <r>
      <rPr>
        <u/>
        <sz val="11"/>
        <color indexed="8"/>
        <rFont val="Calibri"/>
        <family val="2"/>
        <scheme val="minor"/>
      </rPr>
      <t xml:space="preserve">Teilnehmer: </t>
    </r>
    <r>
      <rPr>
        <sz val="11"/>
        <color indexed="8"/>
        <rFont val="Calibri"/>
        <family val="2"/>
        <scheme val="minor"/>
      </rPr>
      <t xml:space="preserve">Der Name und der Vorname des/der Teilnehmer/in ist später für die Klimabilanz nicht wichtig.  Es ist auch nicht vorgesehen personenbezogene Auswertungen zu machen. Aus diesem Grund bitten wir Euch Personen bei der Erhebung  so zu bezeichnen, daß Ihr sicher seid, daß die Erhebung vollständig ist. </t>
    </r>
  </si>
  <si>
    <t>Im Erfassungschart sollte dann nur noch von Teilnehmer 01, Teilnehmer 02 etc. die Rede sein. Diese Bezeichnung erlaubt keinen Rückschluß auf die Identität der hinter der Zeile stehenden Person. Im Blatt sind die passenden Bezeichnungen wie Tn 01, Tn 02 bereits vorausgefüllt .</t>
  </si>
  <si>
    <t xml:space="preserve">Mit dieser Vorgehensweise geht ihr  jeden Konflikt mit dem Datenschutzgesetz aus dem Weg. </t>
  </si>
  <si>
    <t>Allgemein:</t>
  </si>
  <si>
    <t>Bei Eintagesveranstaltungen  (Gruppentreffen, Vorträge, Sitzungen) ist in der Regel nur die Lasche 1 (An + Abreise) auszufüllen</t>
  </si>
  <si>
    <t>Bei Anreise mit dem Zug wird zwischen Zubringer zum Treffpunkt (meist Frankfurt HBF) und der Hauptstrecke (Frankfurt HBF- Zielbahnhof/Haltestelle) unterschieden</t>
  </si>
  <si>
    <t>Die Zugkilometer können mit google routenplaner für KFZ annährerungsweise ermittelt werden. Regionalbahnen zählen zu ÖPNV. Zugformate wie IC, ICE zu Fernzügen</t>
  </si>
  <si>
    <t>Wer mehr als 34 Teilnehmer hat, verwende bitte eine zweite, bzw dritte Datei. Gesamtanzahl der Teilnehmer ermittelt</t>
  </si>
  <si>
    <t>das Klimateam über alle eingereichten Dateien hinweg</t>
  </si>
  <si>
    <t>Datenerhebung An- und Abreise Spezial mit Schwerpunkt Bahn</t>
  </si>
  <si>
    <t>Rel</t>
  </si>
  <si>
    <t>Titel der Veranstaltung</t>
  </si>
  <si>
    <t>Hauptstrecke</t>
  </si>
  <si>
    <t>Anz TN</t>
  </si>
  <si>
    <t>von bis</t>
  </si>
  <si>
    <t>Ort der Veranstaltung</t>
  </si>
  <si>
    <t xml:space="preserve">Hin: </t>
  </si>
  <si>
    <t>km</t>
  </si>
  <si>
    <t>Anzahl Teilnehmende (TN)</t>
  </si>
  <si>
    <t xml:space="preserve">StartDatum </t>
  </si>
  <si>
    <t>Rück</t>
  </si>
  <si>
    <t>TN erfasst</t>
  </si>
  <si>
    <t>Erfasser der Daten</t>
  </si>
  <si>
    <t>TN nicht erfasst</t>
  </si>
  <si>
    <t>MehrTagesVeranstaltung</t>
  </si>
  <si>
    <r>
      <t>TN gesamt</t>
    </r>
    <r>
      <rPr>
        <sz val="10"/>
        <color indexed="10"/>
        <rFont val="Tahoma"/>
        <family val="2"/>
      </rPr>
      <t>*</t>
    </r>
  </si>
  <si>
    <t xml:space="preserve">TagesVeranstaltung </t>
  </si>
  <si>
    <t>Dauer (Std)</t>
  </si>
  <si>
    <t>Bis datum</t>
  </si>
  <si>
    <t>Dauer (Tage)</t>
  </si>
  <si>
    <t>Statistischer Mittelwert für Bahnreisende der Trekkinggruppe</t>
  </si>
  <si>
    <t>Auf der Veranstaltung zu befüllen</t>
  </si>
  <si>
    <t xml:space="preserve"> als Zubringer auf dem Weg zu FFM HBF</t>
  </si>
  <si>
    <t>Teilnehmende</t>
  </si>
  <si>
    <t>Zubringer zur Hauptstrecke nach Verkehrsmittel (in km) Hin und Rück</t>
  </si>
  <si>
    <t>Hauptstrecke Hin Rück nach Verkehrsmittel</t>
  </si>
  <si>
    <t>Gesamtstrecke</t>
  </si>
  <si>
    <t xml:space="preserve">Nr. </t>
  </si>
  <si>
    <t>Diesel / Bezin- PKW
Motorrad</t>
  </si>
  <si>
    <t>Plug-In Hybrid</t>
  </si>
  <si>
    <t>Elektro-PKW</t>
  </si>
  <si>
    <t>Fahrrad/ Zu Fuß</t>
  </si>
  <si>
    <t>Mitfahrer</t>
  </si>
  <si>
    <t>ÖPNV / Regional-Bahn</t>
  </si>
  <si>
    <t xml:space="preserve">Diesel / Benzin- PKW
</t>
  </si>
  <si>
    <t>Elektro- PKW</t>
  </si>
  <si>
    <t>Fernzug</t>
  </si>
  <si>
    <t>Hin- und Rückfahrt</t>
  </si>
  <si>
    <t>Abflug hafen</t>
  </si>
  <si>
    <t>Ziel Flug hafen</t>
  </si>
  <si>
    <t>Anzahl Zwischen landung</t>
  </si>
  <si>
    <t>Fahrrad/Fuß</t>
  </si>
  <si>
    <t>Tn 01</t>
  </si>
  <si>
    <t>Tn 02</t>
  </si>
  <si>
    <t>Tn 03</t>
  </si>
  <si>
    <t>Hinweis: alle Teilnehmer die mit der Bahn ab Frankfurt fahren</t>
  </si>
  <si>
    <t>Tn 04</t>
  </si>
  <si>
    <t>füllen im Kopf die Hinstrecke mit Anzahl TN aus</t>
  </si>
  <si>
    <t>Tn 05</t>
  </si>
  <si>
    <t>füllen im Kopf die Rückstrecke mit Anzahl TN aus</t>
  </si>
  <si>
    <t>Tn 06</t>
  </si>
  <si>
    <t>Diese Teilnehmer  erhalten in der Teilnehmerzeile in Spalte N eine 1</t>
  </si>
  <si>
    <t>Tn 07</t>
  </si>
  <si>
    <t xml:space="preserve">Der richtige Wert für die Hauptstrecke </t>
  </si>
  <si>
    <t>Tn 08</t>
  </si>
  <si>
    <t>wird vom Klimateam  eingesetzt</t>
  </si>
  <si>
    <t>Tn 09</t>
  </si>
  <si>
    <t xml:space="preserve">Für die Zubringer dieser Teilnehmer wird der statistische Wert </t>
  </si>
  <si>
    <t>Tn 10</t>
  </si>
  <si>
    <t>vom Klimateam eingesetzt sofern die Zubringerdaten nicht ausgefüllt wurden</t>
  </si>
  <si>
    <t>Tn 11</t>
  </si>
  <si>
    <t>Tn 12</t>
  </si>
  <si>
    <t>Tn 13</t>
  </si>
  <si>
    <t>Tn 14</t>
  </si>
  <si>
    <t>Tn 15</t>
  </si>
  <si>
    <t>Tn 16</t>
  </si>
  <si>
    <t>Tn 17</t>
  </si>
  <si>
    <t>Tn 18</t>
  </si>
  <si>
    <t>Tn 19</t>
  </si>
  <si>
    <t>Tn 20</t>
  </si>
  <si>
    <t>Tn 21</t>
  </si>
  <si>
    <t>Tn 22</t>
  </si>
  <si>
    <t>Tn 23</t>
  </si>
  <si>
    <t>Tn 24</t>
  </si>
  <si>
    <t>Tn 25</t>
  </si>
  <si>
    <t>Tn 26</t>
  </si>
  <si>
    <t>Tn 27</t>
  </si>
  <si>
    <t>Tn 28</t>
  </si>
  <si>
    <t>Tn 29</t>
  </si>
  <si>
    <t>Tn 30</t>
  </si>
  <si>
    <t>Tn 31</t>
  </si>
  <si>
    <t>Tn 32</t>
  </si>
  <si>
    <t>Tn 33</t>
  </si>
  <si>
    <t>Tn 34</t>
  </si>
  <si>
    <t>Datenerhebung Mobilität vor Ort</t>
  </si>
  <si>
    <t>L E G E N D E</t>
  </si>
  <si>
    <t>in diese Zellen</t>
  </si>
  <si>
    <t>eingeben</t>
  </si>
  <si>
    <r>
      <t xml:space="preserve">zurückgelegte Strecke nach Verkehrsmittel (in km) </t>
    </r>
    <r>
      <rPr>
        <b/>
        <sz val="10"/>
        <color indexed="10"/>
        <rFont val="Tahoma"/>
        <family val="2"/>
      </rPr>
      <t>h</t>
    </r>
    <r>
      <rPr>
        <b/>
        <sz val="10"/>
        <color indexed="10"/>
        <rFont val="Tahoma"/>
        <family val="2"/>
      </rPr>
      <t>in und zurück z</t>
    </r>
    <r>
      <rPr>
        <b/>
        <sz val="10"/>
        <color indexed="8"/>
        <rFont val="Tahoma"/>
        <family val="2"/>
      </rPr>
      <t>um Startpunkt und vom Endpunkt der Tour</t>
    </r>
  </si>
  <si>
    <t>Diesel / Bezin- PKW</t>
  </si>
  <si>
    <t>Motorrad</t>
  </si>
  <si>
    <t>Van / Transporter  bis 3,5 t</t>
  </si>
  <si>
    <t>Sektions-Bus</t>
  </si>
  <si>
    <t>E-Bike</t>
  </si>
  <si>
    <t>Fahrrad/ zu Fuß</t>
  </si>
  <si>
    <t xml:space="preserve">Anzahl Seilbahn / Lift </t>
  </si>
  <si>
    <t>Datenerhebung Übernachtung und Verpflegung</t>
  </si>
  <si>
    <t>Auf Veranstaltung befüllen</t>
  </si>
  <si>
    <t>Unterkunft</t>
  </si>
  <si>
    <t>Gesamt</t>
  </si>
  <si>
    <t>Verpflegung</t>
  </si>
  <si>
    <t>Davon</t>
  </si>
  <si>
    <t>Biwak</t>
  </si>
  <si>
    <t>Camping</t>
  </si>
  <si>
    <t>DAV-Hütte</t>
  </si>
  <si>
    <t>sonstige Hütten</t>
  </si>
  <si>
    <t>einfaches Hotel / Hostel</t>
  </si>
  <si>
    <t>FeWo</t>
  </si>
  <si>
    <t>Mittelklasse Hotel (3-4 Sterne)</t>
  </si>
  <si>
    <t>Premium Hotel (5 Sterne)</t>
  </si>
  <si>
    <t>Gesamtzahl Übernachtungen</t>
  </si>
  <si>
    <t>Gesamtzahl Mahlzeiten</t>
  </si>
  <si>
    <t xml:space="preserve">Mahlzeiten vegan </t>
  </si>
  <si>
    <t>Mahlzeiten vegetarisch</t>
  </si>
  <si>
    <t>Mahlzeiten mit Fleisch</t>
  </si>
  <si>
    <r>
      <t>Auswertung An- und Abreise gesamt (</t>
    </r>
    <r>
      <rPr>
        <b/>
        <sz val="14"/>
        <color indexed="10"/>
        <rFont val="Tahoma"/>
        <family val="2"/>
      </rPr>
      <t>diese Seite berechnet sich automatisch, bitte nichts ausfüllen</t>
    </r>
    <r>
      <rPr>
        <b/>
        <sz val="14"/>
        <color indexed="8"/>
        <rFont val="Tahoma"/>
        <family val="2"/>
      </rPr>
      <t>)</t>
    </r>
  </si>
  <si>
    <t>Gesamt-Kilometer nach Verkehrsmittel</t>
  </si>
  <si>
    <t>inkl. HOCHRECHNUNG</t>
  </si>
  <si>
    <t>ERFASSTE DATEN</t>
  </si>
  <si>
    <t>HOCHRECHNUNG</t>
  </si>
  <si>
    <t>(erfasste TN + Hochrechnung nicht erfasster TN)</t>
  </si>
  <si>
    <t>erfasste TN</t>
  </si>
  <si>
    <t>nicht erfasster TN</t>
  </si>
  <si>
    <t>Prozent</t>
  </si>
  <si>
    <t>Gesamt-km-Zahl
(Hin- und Rückfahrt)</t>
  </si>
  <si>
    <t>Anzahl</t>
  </si>
  <si>
    <t>km-Zahl (Hin- und Rückfahrt)</t>
  </si>
  <si>
    <t xml:space="preserve">Z U B R I N G E R </t>
  </si>
  <si>
    <t>Fz-km</t>
  </si>
  <si>
    <t>Diesel/Benzin PKW</t>
  </si>
  <si>
    <t>pkm</t>
  </si>
  <si>
    <t>Fahrrad/ebike/zu Fuß</t>
  </si>
  <si>
    <t>ÖPNV</t>
  </si>
  <si>
    <t>H A U P T S T R E C K E</t>
  </si>
  <si>
    <t>Fernverkehr Zug</t>
  </si>
  <si>
    <t>Dauer der 1 Tagveranstalt</t>
  </si>
  <si>
    <t>Stunden</t>
  </si>
  <si>
    <t>Tage</t>
  </si>
  <si>
    <t>Dauer der Mehrtage veranstaltung</t>
  </si>
  <si>
    <t>Flugreisende</t>
  </si>
  <si>
    <t>Anzahl TN gesamt</t>
  </si>
  <si>
    <t>Anzahl erfasster TN</t>
  </si>
  <si>
    <t>Anzahl nicht erfasster TN</t>
  </si>
  <si>
    <t>Bei Hybrid-Fahrzeugen, wird unterschieden: &lt;=50km  kommt zu Elektro PKW;      &gt;50 km zu Diesel/Benzin PKW</t>
  </si>
  <si>
    <r>
      <t>Auswertung Mobilität vor Ort gesamt (</t>
    </r>
    <r>
      <rPr>
        <b/>
        <sz val="14"/>
        <color indexed="10"/>
        <rFont val="Tahoma"/>
        <family val="2"/>
      </rPr>
      <t>diese Seite berechnet sich automatisch, bitte nichts ausfüllen</t>
    </r>
    <r>
      <rPr>
        <b/>
        <sz val="14"/>
        <color indexed="8"/>
        <rFont val="Tahoma"/>
        <family val="2"/>
      </rPr>
      <t>)</t>
    </r>
  </si>
  <si>
    <t>Van/Transporter bis 3,5t</t>
  </si>
  <si>
    <t>Sektionsbus</t>
  </si>
  <si>
    <t>Fahrrad/Ebike/zu Fuß</t>
  </si>
  <si>
    <t>Seilbahnfahrten</t>
  </si>
  <si>
    <t>Seilbahnfahrten pro Person</t>
  </si>
  <si>
    <t>orange Felder berrechnen sich automatisch. Die errechneten Daten müssen in die Datei "5_Rechner Veranstaltungsaktivitäten"/das Bilanzierungstool übertragen werden.</t>
  </si>
  <si>
    <r>
      <t>Auswertung Unterkunft gesamt (</t>
    </r>
    <r>
      <rPr>
        <b/>
        <sz val="14"/>
        <color indexed="10"/>
        <rFont val="Tahoma"/>
        <family val="2"/>
      </rPr>
      <t>diese Seite berechnet sich automatisch, bitte nichts ausfüllen</t>
    </r>
    <r>
      <rPr>
        <b/>
        <sz val="14"/>
        <color indexed="8"/>
        <rFont val="Tahoma"/>
        <family val="2"/>
      </rPr>
      <t>)</t>
    </r>
  </si>
  <si>
    <t>Gesamt-Übernachtungen nach Unterkunfts-Art</t>
  </si>
  <si>
    <t>Anzahl Übernachtungen</t>
  </si>
  <si>
    <t>Mittelklasse Hotel</t>
  </si>
  <si>
    <t>Premium Hotel</t>
  </si>
  <si>
    <t>Nächte pro Person</t>
  </si>
  <si>
    <t>nicht erfasst</t>
  </si>
  <si>
    <r>
      <rPr>
        <b/>
        <sz val="11"/>
        <color indexed="8"/>
        <rFont val="Tahoma"/>
        <family val="2"/>
      </rPr>
      <t>Gesamt Mahlzeiten nach Mahlzeiten-Art</t>
    </r>
    <r>
      <rPr>
        <sz val="11"/>
        <color indexed="8"/>
        <rFont val="Tahoma"/>
        <family val="2"/>
      </rPr>
      <t xml:space="preserve"> 
(inkl. Hochrechnung (erfasste TN + Hochrechnung nicht erfasste TN)</t>
    </r>
  </si>
  <si>
    <t>Mahlzeiten</t>
  </si>
  <si>
    <t xml:space="preserve">Anzahl </t>
  </si>
  <si>
    <t>Mahlzeiten vegan</t>
  </si>
  <si>
    <t>Mahölzeiten mit Fleisch</t>
  </si>
  <si>
    <t>Mahlzeiten pro Person</t>
  </si>
  <si>
    <t>GID</t>
  </si>
  <si>
    <t>Erf</t>
  </si>
  <si>
    <t>contr</t>
  </si>
  <si>
    <t>Regiocode</t>
  </si>
  <si>
    <t>Leiter</t>
  </si>
  <si>
    <t>Sektion</t>
  </si>
  <si>
    <t>org</t>
  </si>
  <si>
    <t>Gname</t>
  </si>
  <si>
    <t>VTitel</t>
  </si>
  <si>
    <t>SportArt</t>
  </si>
  <si>
    <t>WDH</t>
  </si>
  <si>
    <t>#Veran</t>
  </si>
  <si>
    <t>Startdatum</t>
  </si>
  <si>
    <t>EndeZraum</t>
  </si>
  <si>
    <t>Dauer</t>
  </si>
  <si>
    <t>#TN</t>
  </si>
  <si>
    <t>Zielort</t>
  </si>
  <si>
    <t>Land</t>
  </si>
  <si>
    <t>Vtyp</t>
  </si>
  <si>
    <t>LängKl</t>
  </si>
  <si>
    <t>pkw</t>
  </si>
  <si>
    <t>Elektro</t>
  </si>
  <si>
    <t>Van</t>
  </si>
  <si>
    <t>Fahrrad</t>
  </si>
  <si>
    <t>Reisebus</t>
  </si>
  <si>
    <t>Flug</t>
  </si>
  <si>
    <t>SumANAB</t>
  </si>
  <si>
    <t>MitfahrKM</t>
  </si>
  <si>
    <t>kfzkm</t>
  </si>
  <si>
    <t>KfzAusl</t>
  </si>
  <si>
    <t># FlugTN</t>
  </si>
  <si>
    <t>#Segmente</t>
  </si>
  <si>
    <t>Abflughafen</t>
  </si>
  <si>
    <t>Zielflughafen</t>
  </si>
  <si>
    <t>Anzahl Gondel/Liftfahrten</t>
  </si>
  <si>
    <t>Gondel/Lift pro Person</t>
  </si>
  <si>
    <t>Mitfahr_KM</t>
  </si>
  <si>
    <t>Privat</t>
  </si>
  <si>
    <t>Hütte DAV</t>
  </si>
  <si>
    <t>Hü'NoDAV</t>
  </si>
  <si>
    <t>Fewo</t>
  </si>
  <si>
    <t>Hotel_e</t>
  </si>
  <si>
    <t>hotel_m</t>
  </si>
  <si>
    <t>hotel_p</t>
  </si>
  <si>
    <t>Nächte Gesamt</t>
  </si>
  <si>
    <t>#vegan</t>
  </si>
  <si>
    <t>#veget</t>
  </si>
  <si>
    <t>#mitFl</t>
  </si>
  <si>
    <t>keine Angabe oder Selbst</t>
  </si>
  <si>
    <t>EssenGez</t>
  </si>
  <si>
    <t>Version</t>
  </si>
  <si>
    <t>1.0</t>
  </si>
  <si>
    <t>Christoph</t>
  </si>
  <si>
    <t>Ersterstellung</t>
  </si>
  <si>
    <t>1.1</t>
  </si>
  <si>
    <t>Dieter</t>
  </si>
  <si>
    <t>Auswertungen verbessert</t>
  </si>
  <si>
    <t>1.2</t>
  </si>
  <si>
    <t xml:space="preserve">Auswertung auf 5erChar  optimiert </t>
  </si>
  <si>
    <t>sieh auch Spez: Lücken</t>
  </si>
  <si>
    <t xml:space="preserve">1.21  </t>
  </si>
  <si>
    <t>Anleitung wegen Datenschutz und Feld Teilnehmende geändert</t>
  </si>
  <si>
    <t>live seit  3.4.22</t>
  </si>
  <si>
    <t>2.0</t>
  </si>
  <si>
    <r>
      <rPr>
        <b/>
        <sz val="11"/>
        <color theme="1"/>
        <rFont val="Calibri"/>
        <family val="2"/>
        <scheme val="minor"/>
      </rPr>
      <t>1</t>
    </r>
    <r>
      <rPr>
        <sz val="11"/>
        <color theme="1"/>
        <rFont val="Calibri"/>
        <family val="2"/>
        <scheme val="minor"/>
      </rPr>
      <t xml:space="preserve">  der Fehler mit dem Fernverkehr bei 5_AW Mob vor Ort  tritt nicht mehr auf</t>
    </r>
  </si>
  <si>
    <t>die entsprechende Zeile wurde geleert, da es bei der Mobilität vor Ort der Fernverkehr in der Bilanzierung nicht vorgesehen ist</t>
  </si>
  <si>
    <r>
      <rPr>
        <b/>
        <sz val="11"/>
        <color theme="1"/>
        <rFont val="Calibri"/>
        <family val="2"/>
        <scheme val="minor"/>
      </rPr>
      <t>2</t>
    </r>
    <r>
      <rPr>
        <sz val="11"/>
        <color theme="1"/>
        <rFont val="Calibri"/>
        <family val="2"/>
        <scheme val="minor"/>
      </rPr>
      <t xml:space="preserve">  Die Summenfelder in den Blättern 1,2,3 sind mit Blattschutz versehen und können dadurch nicht mehr ohne Passwort überschrieben werden.</t>
    </r>
  </si>
  <si>
    <t>Die Kontrolle über die Eingaben hat zur Folge, daß die Teilnehmer keine neuen Zeilen für mehr als 34 Teilnehner generieren können.</t>
  </si>
  <si>
    <t>In diesem Fall wäre eine Folgedatei zu erzeugen. Dies in der Anleitung so beschrieben</t>
  </si>
  <si>
    <r>
      <rPr>
        <b/>
        <sz val="11"/>
        <color theme="1"/>
        <rFont val="Calibri"/>
        <family val="2"/>
        <scheme val="minor"/>
      </rPr>
      <t>3</t>
    </r>
    <r>
      <rPr>
        <sz val="11"/>
        <color theme="1"/>
        <rFont val="Calibri"/>
        <family val="2"/>
        <scheme val="minor"/>
      </rPr>
      <t xml:space="preserve"> Für Flugreisen gibt es in Blatt 1_An+AB eine Erweiterung in den Spalten P bis V</t>
    </r>
  </si>
  <si>
    <t>Im Normalbetrieb sind sie ausgeblendet. Über ein zweites Template für Flugreisen können Flüge in Spalte P bis V erfasst werden</t>
  </si>
  <si>
    <t xml:space="preserve"> In 4_AW werden die Flugreisenden aus 1_An+Ab/Spalte R gezählt. Im Normalbetrieb ist der Wert 0</t>
  </si>
  <si>
    <t xml:space="preserve">Leider lässt sich das zweite Template wegen Unverträglichkeit von Blattschutz und Aufklappen der ausgeblendeten Gliederung, nicht vermeiden </t>
  </si>
  <si>
    <r>
      <rPr>
        <b/>
        <sz val="11"/>
        <color theme="1"/>
        <rFont val="Calibri"/>
        <family val="2"/>
        <scheme val="minor"/>
      </rPr>
      <t xml:space="preserve">4 </t>
    </r>
    <r>
      <rPr>
        <sz val="11"/>
        <color theme="1"/>
        <rFont val="Calibri"/>
        <family val="2"/>
        <scheme val="minor"/>
      </rPr>
      <t xml:space="preserve"> Die Auswertungsblätter 4,5,6 sind komplett gesperrt</t>
    </r>
  </si>
  <si>
    <r>
      <rPr>
        <b/>
        <sz val="11"/>
        <color theme="1"/>
        <rFont val="Calibri"/>
        <family val="2"/>
        <scheme val="minor"/>
      </rPr>
      <t xml:space="preserve">5  </t>
    </r>
    <r>
      <rPr>
        <sz val="11"/>
        <color theme="1"/>
        <rFont val="Calibri"/>
        <family val="2"/>
        <scheme val="minor"/>
      </rPr>
      <t>Es gibt ein neues Blatt 7_sum, welches die relevanten Informationen aus Blatt 1, 4, 5 und 6 zusammenstellt, so daß</t>
    </r>
  </si>
  <si>
    <t>die Übertragung ins 5er-Blatt stark vereinfacht wird</t>
  </si>
  <si>
    <r>
      <rPr>
        <b/>
        <sz val="11"/>
        <color theme="1"/>
        <rFont val="Calibri"/>
        <family val="2"/>
        <scheme val="minor"/>
      </rPr>
      <t>6</t>
    </r>
    <r>
      <rPr>
        <sz val="11"/>
        <color theme="1"/>
        <rFont val="Calibri"/>
        <family val="2"/>
        <scheme val="minor"/>
      </rPr>
      <t xml:space="preserve">  Ganz automatisch geht es nicht, wegen Daten am Anfang (Zeile 5-9 und 14-15), die wir bei uns bisher nicht erfasst haben</t>
    </r>
  </si>
  <si>
    <t>1. Aber bei EintagesVeranstaltungen kommt man mit "Copy und paste" von einem Zellenblock hin (Zeile 10-13, 16-25)</t>
  </si>
  <si>
    <t>2. Mehrtagesveranstaltungen mit "Copy and Paste"  ( Zeile 10-13, 16-48, Zeile 60-63)</t>
  </si>
  <si>
    <t>Nur bei Übernachtungen muß von Hand umgruppiert werden (1. Übernachtung, 2. Übernachtung,...).</t>
  </si>
  <si>
    <t>Da mehrere unterschiedliche Formen der Übernachtung  vermutlich selten vorkomment, stecke ich erstmal keine weitere Mühe in das Thema</t>
  </si>
  <si>
    <r>
      <rPr>
        <b/>
        <sz val="11"/>
        <color theme="1"/>
        <rFont val="Calibri"/>
        <family val="2"/>
        <scheme val="minor"/>
      </rPr>
      <t xml:space="preserve">7 </t>
    </r>
    <r>
      <rPr>
        <sz val="11"/>
        <color theme="1"/>
        <rFont val="Calibri"/>
        <family val="2"/>
        <scheme val="minor"/>
      </rPr>
      <t>Flugreisen werden in 7_sum gefüllt (Anzahl Teilnehmer aus 4  exakt)</t>
    </r>
  </si>
  <si>
    <t>Bei  Start, Zielflughafen in 7_Sum immer der erster Teilnehmer aus 1_An+AB</t>
  </si>
  <si>
    <t>Anzahl Segmente werden vom 1. Teilnehmer aus 1_An+AB berechnet (Anzahl Zwischenlandung +1)</t>
  </si>
  <si>
    <t>2.1</t>
  </si>
  <si>
    <r>
      <rPr>
        <b/>
        <sz val="11"/>
        <color theme="1"/>
        <rFont val="Calibri"/>
        <family val="2"/>
        <scheme val="minor"/>
      </rPr>
      <t>1</t>
    </r>
    <r>
      <rPr>
        <sz val="11"/>
        <color theme="1"/>
        <rFont val="Calibri"/>
        <family val="2"/>
        <scheme val="minor"/>
      </rPr>
      <t xml:space="preserve">  Zählung der Teilnehmer bei 1_Ab+An und 2_Mob vor Ort geändert. </t>
    </r>
  </si>
  <si>
    <t>Um Aggregierte Km pro Zeile zuzulassen, sollen negative Kilometer bei darunterliegenden Teilnehmerzahlen</t>
  </si>
  <si>
    <t>berücksichtigt werden. Hintergrund: Kein rückschluß mehr über gefahrene Kilometer einzelner Personen</t>
  </si>
  <si>
    <t>2.1.1</t>
  </si>
  <si>
    <t>1 Zählung Teilnehmer bei 1 An-Ab korrigiert</t>
  </si>
  <si>
    <t>2.1.1 bahn</t>
  </si>
  <si>
    <t xml:space="preserve">1 Bahnreisen spezial: Unterscheidung der Blöcke Zubringer und des Blocks Hauptstrecke </t>
  </si>
  <si>
    <t>2 Wegfall unrelevanter Verkehrsmittel</t>
  </si>
  <si>
    <t>3 Anpassung von 4 AW</t>
  </si>
  <si>
    <t>5 Anpassung 7_sum (Bildung der beiden ÖPNV-Summen)</t>
  </si>
  <si>
    <t>4 Anpassung 0 Anleutung</t>
  </si>
  <si>
    <t>2.1.1 bahn 2</t>
  </si>
  <si>
    <t>1 Fehler 1 Blatt 4 Zelle I19 aus i--&gt;H</t>
  </si>
  <si>
    <t>2 Fehler sum Fahrrad/Fuß aus D13 mach D10</t>
  </si>
  <si>
    <t xml:space="preserve">3.0 bahn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</si>
</sst>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d/m/yy;@"/>
    <numFmt numFmtId="167" formatCode="0.0000"/>
  </numFmts>
  <fonts count="37">
    <font>
      <sz val="11"/>
      <color theme="1"/>
      <name val="Calibri"/>
      <family val="2"/>
      <scheme val="minor"/>
    </font>
    <font>
      <sz val="11"/>
      <name val="Tahoma"/>
      <family val="2"/>
    </font>
    <font>
      <sz val="10"/>
      <color indexed="10"/>
      <name val="Tahoma"/>
      <family val="2"/>
    </font>
    <font>
      <b/>
      <sz val="10"/>
      <name val="Tahoma"/>
      <family val="2"/>
    </font>
    <font>
      <b/>
      <sz val="10"/>
      <color indexed="10"/>
      <name val="Tahoma"/>
      <family val="2"/>
    </font>
    <font>
      <b/>
      <sz val="14"/>
      <color indexed="8"/>
      <name val="Tahoma"/>
      <family val="2"/>
    </font>
    <font>
      <sz val="11"/>
      <color indexed="8"/>
      <name val="Tahoma"/>
      <family val="2"/>
    </font>
    <font>
      <b/>
      <sz val="11"/>
      <color indexed="8"/>
      <name val="Tahoma"/>
      <family val="2"/>
    </font>
    <font>
      <b/>
      <sz val="14"/>
      <color indexed="10"/>
      <name val="Tahoma"/>
      <family val="2"/>
    </font>
    <font>
      <b/>
      <sz val="10"/>
      <color indexed="8"/>
      <name val="Tahoma"/>
      <family val="2"/>
    </font>
    <font>
      <sz val="9"/>
      <color indexed="81"/>
      <name val="Tahoma"/>
      <family val="2"/>
    </font>
    <font>
      <b/>
      <sz val="9"/>
      <color indexed="81"/>
      <name val="Tahoma"/>
      <family val="2"/>
    </font>
    <font>
      <b/>
      <sz val="14"/>
      <color theme="1"/>
      <name val="Tahoma"/>
      <family val="2"/>
    </font>
    <font>
      <sz val="11"/>
      <color theme="1"/>
      <name val="Tahoma"/>
      <family val="2"/>
    </font>
    <font>
      <b/>
      <sz val="11"/>
      <color theme="1"/>
      <name val="Tahoma"/>
      <family val="2"/>
    </font>
    <font>
      <sz val="11"/>
      <color theme="2" tint="-0.499984740745262"/>
      <name val="Tahoma"/>
      <family val="2"/>
    </font>
    <font>
      <b/>
      <sz val="11"/>
      <color theme="2" tint="-0.499984740745262"/>
      <name val="Tahoma"/>
      <family val="2"/>
    </font>
    <font>
      <b/>
      <sz val="11"/>
      <color rgb="FFFF0000"/>
      <name val="Tahoma"/>
      <family val="2"/>
    </font>
    <font>
      <sz val="10"/>
      <color theme="1"/>
      <name val="Tahoma"/>
      <family val="2"/>
    </font>
    <font>
      <b/>
      <sz val="10"/>
      <color theme="1"/>
      <name val="Tahoma"/>
      <family val="2"/>
    </font>
    <font>
      <u/>
      <sz val="11"/>
      <color theme="1"/>
      <name val="Tahoma"/>
      <family val="2"/>
    </font>
    <font>
      <b/>
      <sz val="11"/>
      <color rgb="FF000000"/>
      <name val="Calibri"/>
      <family val="2"/>
      <scheme val="minor"/>
    </font>
    <font>
      <sz val="8"/>
      <name val="Calibri"/>
      <family val="2"/>
      <scheme val="minor"/>
    </font>
    <font>
      <b/>
      <sz val="11"/>
      <color theme="1"/>
      <name val="Calibri"/>
      <family val="2"/>
      <scheme val="minor"/>
    </font>
    <font>
      <sz val="11"/>
      <color theme="1"/>
      <name val="Calibri"/>
      <family val="2"/>
    </font>
    <font>
      <sz val="11"/>
      <name val="Calibri"/>
      <family val="2"/>
      <scheme val="minor"/>
    </font>
    <font>
      <u/>
      <sz val="11"/>
      <name val="Calibri"/>
      <family val="2"/>
      <scheme val="minor"/>
    </font>
    <font>
      <sz val="11"/>
      <color indexed="8"/>
      <name val="Calibri"/>
      <family val="2"/>
      <scheme val="minor"/>
    </font>
    <font>
      <u/>
      <sz val="11"/>
      <color indexed="8"/>
      <name val="Calibri"/>
      <family val="2"/>
      <scheme val="minor"/>
    </font>
    <font>
      <u/>
      <sz val="11"/>
      <color theme="1"/>
      <name val="Calibri"/>
      <family val="2"/>
      <scheme val="minor"/>
    </font>
    <font>
      <b/>
      <sz val="10"/>
      <color rgb="FF00B050"/>
      <name val="Tahoma"/>
      <family val="2"/>
    </font>
    <font>
      <b/>
      <sz val="10"/>
      <color rgb="FFFF0000"/>
      <name val="Tahoma"/>
      <family val="2"/>
    </font>
    <font>
      <b/>
      <sz val="18"/>
      <color theme="1"/>
      <name val="Tahoma"/>
      <family val="2"/>
    </font>
    <font>
      <sz val="9"/>
      <color indexed="81"/>
      <name val="Segoe UI"/>
      <family val="2"/>
    </font>
    <font>
      <sz val="10"/>
      <color rgb="FF000000"/>
      <name val="Tahoma"/>
      <family val="2"/>
    </font>
    <font>
      <sz val="11"/>
      <color rgb="FF000000"/>
      <name val="Calibri"/>
      <family val="2"/>
      <scheme val="minor"/>
    </font>
    <font>
      <b/>
      <sz val="9"/>
      <color indexed="81"/>
      <name val="Segoe UI"/>
      <family val="2"/>
    </font>
  </fonts>
  <fills count="20">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59996337778862885"/>
        <bgColor indexed="64"/>
      </patternFill>
    </fill>
    <fill>
      <patternFill patternType="solid">
        <fgColor theme="9" tint="0.599963377788628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C6E0B4"/>
        <bgColor rgb="FF000000"/>
      </patternFill>
    </fill>
    <fill>
      <patternFill patternType="solid">
        <fgColor theme="0" tint="-0.249977111117893"/>
        <bgColor indexed="64"/>
      </patternFill>
    </fill>
    <fill>
      <patternFill patternType="solid">
        <fgColor rgb="FFFFFFCC"/>
        <bgColor indexed="64"/>
      </patternFill>
    </fill>
    <fill>
      <patternFill patternType="solid">
        <fgColor rgb="FFCCCCFF"/>
        <bgColor indexed="64"/>
      </patternFill>
    </fill>
    <fill>
      <patternFill patternType="solid">
        <fgColor theme="7" tint="0.79998168889431442"/>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top style="thin">
        <color rgb="FF000000"/>
      </top>
      <bottom style="thin">
        <color rgb="FFD9D9D9"/>
      </bottom>
      <diagonal/>
    </border>
    <border>
      <left/>
      <right/>
      <top/>
      <bottom style="thin">
        <color rgb="FFD9D9D9"/>
      </bottom>
      <diagonal/>
    </border>
    <border>
      <left style="thin">
        <color indexed="64"/>
      </left>
      <right/>
      <top/>
      <bottom style="thin">
        <color rgb="FFD9D9D9"/>
      </bottom>
      <diagonal/>
    </border>
  </borders>
  <cellStyleXfs count="1">
    <xf numFmtId="0" fontId="0" fillId="0" borderId="0"/>
  </cellStyleXfs>
  <cellXfs count="265">
    <xf numFmtId="0" fontId="0" fillId="0" borderId="0" xfId="0"/>
    <xf numFmtId="0" fontId="12" fillId="0" borderId="0" xfId="0" applyFont="1"/>
    <xf numFmtId="0" fontId="13" fillId="0" borderId="0" xfId="0" applyFont="1"/>
    <xf numFmtId="0" fontId="14" fillId="0" borderId="0" xfId="0" applyFont="1"/>
    <xf numFmtId="0" fontId="14" fillId="0" borderId="1" xfId="0" applyFont="1" applyBorder="1"/>
    <xf numFmtId="0" fontId="13" fillId="0" borderId="2" xfId="0" applyFont="1" applyBorder="1"/>
    <xf numFmtId="0" fontId="13" fillId="0" borderId="3" xfId="0" applyFont="1" applyBorder="1"/>
    <xf numFmtId="0" fontId="13" fillId="0" borderId="4" xfId="0" applyFont="1" applyBorder="1"/>
    <xf numFmtId="0" fontId="13" fillId="0" borderId="5" xfId="0" applyFont="1" applyBorder="1"/>
    <xf numFmtId="0" fontId="13" fillId="0" borderId="6" xfId="0" applyFont="1" applyBorder="1"/>
    <xf numFmtId="0" fontId="15" fillId="0" borderId="7" xfId="0" applyFont="1" applyBorder="1"/>
    <xf numFmtId="0" fontId="15" fillId="0" borderId="8" xfId="0" applyFont="1" applyBorder="1"/>
    <xf numFmtId="0" fontId="15" fillId="0" borderId="9" xfId="0" applyFont="1" applyBorder="1"/>
    <xf numFmtId="0" fontId="16" fillId="0" borderId="10" xfId="0" applyFont="1" applyBorder="1"/>
    <xf numFmtId="0" fontId="15" fillId="0" borderId="11" xfId="0" applyFont="1" applyBorder="1"/>
    <xf numFmtId="0" fontId="15" fillId="0" borderId="12" xfId="0" applyFont="1" applyBorder="1"/>
    <xf numFmtId="0" fontId="17" fillId="2" borderId="1" xfId="0" applyFont="1" applyFill="1" applyBorder="1" applyAlignment="1">
      <alignment wrapText="1"/>
    </xf>
    <xf numFmtId="0" fontId="14" fillId="2" borderId="2" xfId="0" applyFont="1" applyFill="1" applyBorder="1"/>
    <xf numFmtId="0" fontId="14" fillId="2" borderId="3" xfId="0" applyFont="1" applyFill="1" applyBorder="1" applyAlignment="1">
      <alignment horizontal="center" wrapText="1"/>
    </xf>
    <xf numFmtId="0" fontId="16" fillId="2" borderId="7" xfId="0" applyFont="1" applyFill="1" applyBorder="1"/>
    <xf numFmtId="0" fontId="16" fillId="2" borderId="8" xfId="0" applyFont="1" applyFill="1" applyBorder="1" applyAlignment="1">
      <alignment wrapText="1"/>
    </xf>
    <xf numFmtId="0" fontId="16" fillId="2" borderId="8" xfId="0" applyFont="1" applyFill="1" applyBorder="1"/>
    <xf numFmtId="0" fontId="16" fillId="2" borderId="9" xfId="0" applyFont="1" applyFill="1" applyBorder="1" applyAlignment="1">
      <alignment horizontal="center" wrapText="1"/>
    </xf>
    <xf numFmtId="0" fontId="13" fillId="2" borderId="13" xfId="0" applyFont="1" applyFill="1" applyBorder="1"/>
    <xf numFmtId="2" fontId="13" fillId="0" borderId="14" xfId="0" applyNumberFormat="1" applyFont="1" applyBorder="1"/>
    <xf numFmtId="9" fontId="13" fillId="0" borderId="15" xfId="0" applyNumberFormat="1" applyFont="1" applyBorder="1" applyAlignment="1">
      <alignment horizontal="right"/>
    </xf>
    <xf numFmtId="0" fontId="18" fillId="0" borderId="0" xfId="0" applyFont="1"/>
    <xf numFmtId="0" fontId="15" fillId="2" borderId="14" xfId="0" applyFont="1" applyFill="1" applyBorder="1"/>
    <xf numFmtId="1" fontId="15" fillId="0" borderId="14" xfId="0" applyNumberFormat="1" applyFont="1" applyBorder="1"/>
    <xf numFmtId="9" fontId="15" fillId="0" borderId="15" xfId="0" applyNumberFormat="1" applyFont="1" applyBorder="1" applyAlignment="1">
      <alignment horizontal="right"/>
    </xf>
    <xf numFmtId="2" fontId="15" fillId="0" borderId="14" xfId="0" applyNumberFormat="1" applyFont="1" applyBorder="1"/>
    <xf numFmtId="2" fontId="13" fillId="0" borderId="16" xfId="0" applyNumberFormat="1" applyFont="1" applyBorder="1"/>
    <xf numFmtId="0" fontId="13" fillId="0" borderId="17" xfId="0" applyFont="1" applyBorder="1"/>
    <xf numFmtId="0" fontId="14" fillId="0" borderId="18" xfId="0" applyFont="1" applyBorder="1"/>
    <xf numFmtId="9" fontId="14" fillId="0" borderId="18" xfId="0" applyNumberFormat="1" applyFont="1" applyBorder="1"/>
    <xf numFmtId="0" fontId="16" fillId="0" borderId="18" xfId="0" applyFont="1" applyBorder="1"/>
    <xf numFmtId="9" fontId="16" fillId="0" borderId="18" xfId="0" applyNumberFormat="1" applyFont="1" applyBorder="1"/>
    <xf numFmtId="2" fontId="16" fillId="0" borderId="18" xfId="0" applyNumberFormat="1" applyFont="1" applyBorder="1"/>
    <xf numFmtId="9" fontId="14" fillId="0" borderId="0" xfId="0" applyNumberFormat="1" applyFont="1"/>
    <xf numFmtId="0" fontId="16" fillId="0" borderId="0" xfId="0" applyFont="1"/>
    <xf numFmtId="9" fontId="16" fillId="0" borderId="0" xfId="0" applyNumberFormat="1" applyFont="1"/>
    <xf numFmtId="0" fontId="16" fillId="0" borderId="19" xfId="0" applyFont="1" applyBorder="1"/>
    <xf numFmtId="2" fontId="16" fillId="0" borderId="20" xfId="0" applyNumberFormat="1" applyFont="1" applyBorder="1"/>
    <xf numFmtId="9" fontId="13" fillId="0" borderId="0" xfId="0" applyNumberFormat="1" applyFont="1"/>
    <xf numFmtId="10" fontId="13" fillId="0" borderId="0" xfId="0" applyNumberFormat="1" applyFont="1"/>
    <xf numFmtId="2" fontId="13" fillId="0" borderId="0" xfId="0" applyNumberFormat="1" applyFont="1"/>
    <xf numFmtId="0" fontId="13" fillId="0" borderId="15" xfId="0" applyFont="1" applyBorder="1"/>
    <xf numFmtId="1" fontId="14" fillId="0" borderId="21" xfId="0" applyNumberFormat="1" applyFont="1" applyBorder="1"/>
    <xf numFmtId="0" fontId="1" fillId="0" borderId="15" xfId="0" applyFont="1" applyBorder="1"/>
    <xf numFmtId="1" fontId="1" fillId="0" borderId="22" xfId="0" applyNumberFormat="1" applyFont="1" applyBorder="1"/>
    <xf numFmtId="0" fontId="15" fillId="0" borderId="22" xfId="0" applyFont="1" applyBorder="1"/>
    <xf numFmtId="0" fontId="13" fillId="0" borderId="22" xfId="0" applyFont="1" applyBorder="1"/>
    <xf numFmtId="0" fontId="15" fillId="0" borderId="0" xfId="0" applyFont="1"/>
    <xf numFmtId="0" fontId="13" fillId="3" borderId="14" xfId="0" applyFont="1" applyFill="1" applyBorder="1" applyAlignment="1">
      <alignment vertical="center"/>
    </xf>
    <xf numFmtId="0" fontId="18" fillId="0" borderId="0" xfId="0" applyFont="1" applyAlignment="1">
      <alignment horizontal="center"/>
    </xf>
    <xf numFmtId="0" fontId="18" fillId="2" borderId="7" xfId="0" applyFont="1" applyFill="1" applyBorder="1" applyAlignment="1">
      <alignment vertical="center"/>
    </xf>
    <xf numFmtId="0" fontId="18" fillId="2" borderId="8" xfId="0" applyFont="1" applyFill="1" applyBorder="1" applyAlignment="1">
      <alignment vertical="center"/>
    </xf>
    <xf numFmtId="0" fontId="18" fillId="2" borderId="20" xfId="0" applyFont="1" applyFill="1" applyBorder="1" applyAlignment="1">
      <alignment vertical="center"/>
    </xf>
    <xf numFmtId="0" fontId="18" fillId="2" borderId="0" xfId="0" applyFont="1" applyFill="1" applyAlignment="1">
      <alignment vertical="center"/>
    </xf>
    <xf numFmtId="0" fontId="18" fillId="2" borderId="10" xfId="0" applyFont="1" applyFill="1" applyBorder="1" applyAlignment="1">
      <alignment vertical="center"/>
    </xf>
    <xf numFmtId="0" fontId="18" fillId="4" borderId="0" xfId="0" applyFont="1" applyFill="1"/>
    <xf numFmtId="0" fontId="18" fillId="5" borderId="14" xfId="0" applyFont="1" applyFill="1" applyBorder="1" applyProtection="1">
      <protection locked="0"/>
    </xf>
    <xf numFmtId="1" fontId="19" fillId="0" borderId="14" xfId="0" applyNumberFormat="1" applyFont="1" applyBorder="1" applyAlignment="1">
      <alignment horizontal="center"/>
    </xf>
    <xf numFmtId="1" fontId="19" fillId="0" borderId="23" xfId="0" applyNumberFormat="1" applyFont="1" applyBorder="1" applyAlignment="1">
      <alignment horizontal="center" vertical="center"/>
    </xf>
    <xf numFmtId="1" fontId="19" fillId="0" borderId="18" xfId="0" applyNumberFormat="1" applyFont="1" applyBorder="1" applyAlignment="1">
      <alignment horizontal="center" vertical="center" wrapText="1"/>
    </xf>
    <xf numFmtId="1" fontId="18" fillId="0" borderId="0" xfId="0" applyNumberFormat="1" applyFont="1" applyAlignment="1">
      <alignment horizontal="right"/>
    </xf>
    <xf numFmtId="1" fontId="18" fillId="4" borderId="0" xfId="0" applyNumberFormat="1" applyFont="1" applyFill="1" applyAlignment="1">
      <alignment horizontal="right"/>
    </xf>
    <xf numFmtId="1" fontId="18" fillId="5" borderId="14" xfId="0" applyNumberFormat="1" applyFont="1" applyFill="1" applyBorder="1" applyAlignment="1" applyProtection="1">
      <alignment horizontal="right"/>
      <protection locked="0"/>
    </xf>
    <xf numFmtId="1" fontId="18" fillId="6" borderId="14" xfId="0" applyNumberFormat="1" applyFont="1" applyFill="1" applyBorder="1" applyAlignment="1" applyProtection="1">
      <alignment horizontal="right"/>
      <protection locked="0"/>
    </xf>
    <xf numFmtId="1" fontId="0" fillId="0" borderId="0" xfId="0" applyNumberFormat="1" applyAlignment="1">
      <alignment horizontal="right"/>
    </xf>
    <xf numFmtId="1" fontId="19" fillId="0" borderId="14" xfId="0" applyNumberFormat="1" applyFont="1" applyBorder="1" applyAlignment="1">
      <alignment horizontal="center" vertical="center" wrapText="1"/>
    </xf>
    <xf numFmtId="0" fontId="18" fillId="5" borderId="14" xfId="0" applyFont="1" applyFill="1" applyBorder="1" applyAlignment="1" applyProtection="1">
      <alignment horizontal="right"/>
      <protection locked="0"/>
    </xf>
    <xf numFmtId="1" fontId="0" fillId="0" borderId="0" xfId="0" applyNumberFormat="1"/>
    <xf numFmtId="1" fontId="18" fillId="0" borderId="0" xfId="0" applyNumberFormat="1" applyFont="1" applyAlignment="1">
      <alignment horizontal="right" vertical="center"/>
    </xf>
    <xf numFmtId="1" fontId="14" fillId="0" borderId="0" xfId="0" applyNumberFormat="1" applyFont="1" applyAlignment="1" applyProtection="1">
      <alignment horizontal="right" vertical="center"/>
      <protection locked="0"/>
    </xf>
    <xf numFmtId="1" fontId="17" fillId="0" borderId="0" xfId="0" applyNumberFormat="1" applyFont="1" applyAlignment="1">
      <alignment horizontal="right" vertical="center"/>
    </xf>
    <xf numFmtId="0" fontId="18" fillId="0" borderId="0" xfId="0" applyFont="1" applyAlignment="1">
      <alignment vertical="center"/>
    </xf>
    <xf numFmtId="0" fontId="18" fillId="2" borderId="11" xfId="0" applyFont="1" applyFill="1" applyBorder="1" applyAlignment="1">
      <alignment vertical="center"/>
    </xf>
    <xf numFmtId="1" fontId="18" fillId="2" borderId="14" xfId="0" applyNumberFormat="1" applyFont="1" applyFill="1" applyBorder="1" applyAlignment="1">
      <alignment horizontal="right" vertical="center"/>
    </xf>
    <xf numFmtId="1" fontId="14" fillId="5" borderId="14" xfId="0" applyNumberFormat="1" applyFont="1" applyFill="1" applyBorder="1" applyAlignment="1" applyProtection="1">
      <alignment horizontal="right" vertical="center"/>
      <protection locked="0"/>
    </xf>
    <xf numFmtId="0" fontId="16" fillId="0" borderId="14" xfId="0" applyFont="1" applyBorder="1"/>
    <xf numFmtId="1" fontId="13" fillId="0" borderId="21" xfId="0" applyNumberFormat="1" applyFont="1" applyBorder="1"/>
    <xf numFmtId="0" fontId="15" fillId="0" borderId="23" xfId="0" applyFont="1" applyBorder="1"/>
    <xf numFmtId="1" fontId="14" fillId="3" borderId="24" xfId="0" applyNumberFormat="1" applyFont="1" applyFill="1" applyBorder="1"/>
    <xf numFmtId="1" fontId="14" fillId="0" borderId="25" xfId="0" applyNumberFormat="1" applyFont="1" applyBorder="1"/>
    <xf numFmtId="1" fontId="16" fillId="0" borderId="14" xfId="0" applyNumberFormat="1" applyFont="1" applyBorder="1"/>
    <xf numFmtId="1" fontId="13" fillId="3" borderId="14" xfId="0" applyNumberFormat="1" applyFont="1" applyFill="1" applyBorder="1" applyAlignment="1">
      <alignment vertical="center"/>
    </xf>
    <xf numFmtId="0" fontId="13" fillId="0" borderId="14" xfId="0" applyFont="1" applyBorder="1"/>
    <xf numFmtId="0" fontId="14" fillId="0" borderId="14" xfId="0" applyFont="1" applyBorder="1"/>
    <xf numFmtId="9" fontId="14" fillId="0" borderId="14" xfId="0" applyNumberFormat="1" applyFont="1" applyBorder="1"/>
    <xf numFmtId="164" fontId="14" fillId="0" borderId="14" xfId="0" applyNumberFormat="1" applyFont="1" applyBorder="1"/>
    <xf numFmtId="1" fontId="18" fillId="0" borderId="14" xfId="0" applyNumberFormat="1" applyFont="1" applyBorder="1" applyAlignment="1">
      <alignment horizontal="left" vertical="center"/>
    </xf>
    <xf numFmtId="0" fontId="0" fillId="0" borderId="14" xfId="0" applyBorder="1" applyAlignment="1">
      <alignment horizontal="left" vertical="center"/>
    </xf>
    <xf numFmtId="1" fontId="13" fillId="0" borderId="14" xfId="0" applyNumberFormat="1" applyFont="1" applyBorder="1" applyAlignment="1" applyProtection="1">
      <alignment horizontal="left" vertical="center"/>
      <protection locked="0"/>
    </xf>
    <xf numFmtId="1" fontId="3" fillId="4" borderId="0" xfId="0" applyNumberFormat="1" applyFont="1" applyFill="1" applyAlignment="1">
      <alignment horizontal="right"/>
    </xf>
    <xf numFmtId="0" fontId="13" fillId="7" borderId="1" xfId="0" applyFont="1" applyFill="1" applyBorder="1"/>
    <xf numFmtId="0" fontId="13" fillId="7" borderId="2" xfId="0" applyFont="1" applyFill="1" applyBorder="1"/>
    <xf numFmtId="0" fontId="13" fillId="7" borderId="2" xfId="0" applyFont="1" applyFill="1" applyBorder="1" applyAlignment="1">
      <alignment vertical="center"/>
    </xf>
    <xf numFmtId="0" fontId="13" fillId="7" borderId="3" xfId="0" applyFont="1" applyFill="1" applyBorder="1"/>
    <xf numFmtId="0" fontId="13" fillId="7" borderId="17" xfId="0" applyFont="1" applyFill="1" applyBorder="1"/>
    <xf numFmtId="0" fontId="14" fillId="7" borderId="0" xfId="0" applyFont="1" applyFill="1" applyAlignment="1">
      <alignment vertical="center"/>
    </xf>
    <xf numFmtId="0" fontId="13" fillId="7" borderId="0" xfId="0" applyFont="1" applyFill="1" applyAlignment="1">
      <alignment vertical="center"/>
    </xf>
    <xf numFmtId="0" fontId="13" fillId="7" borderId="26" xfId="0" applyFont="1" applyFill="1" applyBorder="1"/>
    <xf numFmtId="0" fontId="13" fillId="5" borderId="0" xfId="0" applyFont="1" applyFill="1" applyAlignment="1">
      <alignment vertical="center"/>
    </xf>
    <xf numFmtId="0" fontId="13" fillId="7" borderId="17" xfId="0" applyFont="1" applyFill="1" applyBorder="1" applyAlignment="1">
      <alignment vertical="center"/>
    </xf>
    <xf numFmtId="0" fontId="0" fillId="7" borderId="17" xfId="0" applyFill="1" applyBorder="1" applyAlignment="1">
      <alignment vertical="center"/>
    </xf>
    <xf numFmtId="0" fontId="0" fillId="7" borderId="0" xfId="0" applyFill="1" applyAlignment="1">
      <alignment vertical="center"/>
    </xf>
    <xf numFmtId="0" fontId="0" fillId="7" borderId="26" xfId="0" applyFill="1" applyBorder="1"/>
    <xf numFmtId="0" fontId="0" fillId="7" borderId="17" xfId="0" applyFill="1" applyBorder="1"/>
    <xf numFmtId="0" fontId="0" fillId="7" borderId="0" xfId="0" applyFill="1"/>
    <xf numFmtId="0" fontId="0" fillId="7" borderId="26" xfId="0" applyFill="1" applyBorder="1" applyAlignment="1">
      <alignment wrapText="1"/>
    </xf>
    <xf numFmtId="14" fontId="0" fillId="0" borderId="0" xfId="0" applyNumberFormat="1"/>
    <xf numFmtId="49" fontId="0" fillId="0" borderId="0" xfId="0" applyNumberFormat="1"/>
    <xf numFmtId="0" fontId="13" fillId="0" borderId="22" xfId="0" applyFont="1" applyBorder="1" applyAlignment="1">
      <alignment wrapText="1"/>
    </xf>
    <xf numFmtId="0" fontId="19" fillId="0" borderId="14" xfId="0" applyFont="1" applyBorder="1" applyAlignment="1">
      <alignment horizontal="center"/>
    </xf>
    <xf numFmtId="0" fontId="13" fillId="0" borderId="0" xfId="0" applyFont="1" applyAlignment="1">
      <alignment wrapText="1"/>
    </xf>
    <xf numFmtId="1" fontId="13" fillId="0" borderId="0" xfId="0" applyNumberFormat="1" applyFont="1" applyAlignment="1" applyProtection="1">
      <alignment horizontal="right" vertical="center"/>
      <protection locked="0"/>
    </xf>
    <xf numFmtId="1" fontId="0" fillId="0" borderId="0" xfId="0" applyNumberFormat="1" applyAlignment="1">
      <alignment horizontal="left"/>
    </xf>
    <xf numFmtId="2" fontId="16" fillId="0" borderId="0" xfId="0" applyNumberFormat="1" applyFont="1"/>
    <xf numFmtId="1" fontId="14" fillId="0" borderId="0" xfId="0" applyNumberFormat="1" applyFont="1"/>
    <xf numFmtId="165" fontId="14" fillId="0" borderId="0" xfId="0" applyNumberFormat="1" applyFont="1"/>
    <xf numFmtId="2" fontId="16" fillId="0" borderId="19" xfId="0" applyNumberFormat="1" applyFont="1" applyBorder="1"/>
    <xf numFmtId="164" fontId="14" fillId="0" borderId="0" xfId="0" applyNumberFormat="1" applyFont="1"/>
    <xf numFmtId="1" fontId="16" fillId="0" borderId="0" xfId="0" applyNumberFormat="1" applyFont="1"/>
    <xf numFmtId="0" fontId="1" fillId="0" borderId="0" xfId="0" applyFont="1"/>
    <xf numFmtId="1" fontId="1" fillId="0" borderId="0" xfId="0" applyNumberFormat="1" applyFont="1"/>
    <xf numFmtId="1" fontId="13" fillId="0" borderId="0" xfId="0" applyNumberFormat="1" applyFont="1"/>
    <xf numFmtId="0" fontId="16" fillId="4" borderId="0" xfId="0" applyFont="1" applyFill="1"/>
    <xf numFmtId="1" fontId="16" fillId="4" borderId="0" xfId="0" applyNumberFormat="1" applyFont="1" applyFill="1"/>
    <xf numFmtId="9" fontId="16" fillId="4" borderId="0" xfId="0" applyNumberFormat="1" applyFont="1" applyFill="1"/>
    <xf numFmtId="2" fontId="16" fillId="4" borderId="19" xfId="0" applyNumberFormat="1" applyFont="1" applyFill="1" applyBorder="1"/>
    <xf numFmtId="0" fontId="15" fillId="4" borderId="14" xfId="0" applyFont="1" applyFill="1" applyBorder="1"/>
    <xf numFmtId="0" fontId="16" fillId="4" borderId="14" xfId="0" applyFont="1" applyFill="1" applyBorder="1"/>
    <xf numFmtId="165" fontId="14" fillId="4" borderId="0" xfId="0" applyNumberFormat="1" applyFont="1" applyFill="1"/>
    <xf numFmtId="1" fontId="14" fillId="4" borderId="0" xfId="0" applyNumberFormat="1" applyFont="1" applyFill="1"/>
    <xf numFmtId="0" fontId="13" fillId="4" borderId="0" xfId="0" applyFont="1" applyFill="1"/>
    <xf numFmtId="0" fontId="13" fillId="4" borderId="17" xfId="0" applyFont="1" applyFill="1" applyBorder="1"/>
    <xf numFmtId="0" fontId="14" fillId="4" borderId="0" xfId="0" applyFont="1" applyFill="1"/>
    <xf numFmtId="9" fontId="14" fillId="4" borderId="0" xfId="0" applyNumberFormat="1" applyFont="1" applyFill="1"/>
    <xf numFmtId="164" fontId="14" fillId="4" borderId="0" xfId="0" applyNumberFormat="1" applyFont="1" applyFill="1"/>
    <xf numFmtId="2" fontId="0" fillId="0" borderId="0" xfId="0" applyNumberFormat="1"/>
    <xf numFmtId="0" fontId="0" fillId="4" borderId="0" xfId="0" applyFill="1"/>
    <xf numFmtId="1" fontId="18" fillId="9" borderId="14" xfId="0" applyNumberFormat="1" applyFont="1" applyFill="1" applyBorder="1" applyAlignment="1">
      <alignment horizontal="right" vertical="center"/>
    </xf>
    <xf numFmtId="0" fontId="13" fillId="7" borderId="0" xfId="0" applyFont="1" applyFill="1" applyAlignment="1">
      <alignment horizontal="left" vertical="top" wrapText="1"/>
    </xf>
    <xf numFmtId="1" fontId="18" fillId="0" borderId="0" xfId="0" applyNumberFormat="1" applyFont="1" applyAlignment="1">
      <alignment horizontal="left"/>
    </xf>
    <xf numFmtId="1" fontId="14" fillId="5" borderId="22" xfId="0" applyNumberFormat="1" applyFont="1" applyFill="1" applyBorder="1" applyAlignment="1" applyProtection="1">
      <alignment horizontal="left" vertical="center"/>
      <protection locked="0"/>
    </xf>
    <xf numFmtId="1" fontId="14" fillId="5" borderId="21" xfId="0" applyNumberFormat="1" applyFont="1" applyFill="1" applyBorder="1" applyAlignment="1" applyProtection="1">
      <alignment horizontal="left" vertical="center"/>
      <protection locked="0"/>
    </xf>
    <xf numFmtId="1" fontId="0" fillId="10" borderId="0" xfId="0" applyNumberFormat="1" applyFill="1" applyAlignment="1">
      <alignment horizontal="right"/>
    </xf>
    <xf numFmtId="1" fontId="18" fillId="10" borderId="0" xfId="0" applyNumberFormat="1" applyFont="1" applyFill="1" applyAlignment="1">
      <alignment horizontal="left"/>
    </xf>
    <xf numFmtId="166" fontId="18" fillId="5" borderId="14" xfId="0" applyNumberFormat="1" applyFont="1" applyFill="1" applyBorder="1" applyAlignment="1" applyProtection="1">
      <alignment horizontal="right"/>
      <protection locked="0"/>
    </xf>
    <xf numFmtId="1" fontId="18" fillId="6" borderId="14" xfId="0" applyNumberFormat="1" applyFont="1" applyFill="1" applyBorder="1" applyAlignment="1" applyProtection="1">
      <alignment horizontal="left"/>
      <protection locked="0"/>
    </xf>
    <xf numFmtId="1" fontId="19" fillId="0" borderId="0" xfId="0" applyNumberFormat="1" applyFont="1" applyAlignment="1">
      <alignment horizontal="center" vertical="center" wrapText="1"/>
    </xf>
    <xf numFmtId="0" fontId="20" fillId="7" borderId="0" xfId="0" applyFont="1" applyFill="1" applyAlignment="1">
      <alignment horizontal="left" vertical="top" wrapText="1"/>
    </xf>
    <xf numFmtId="0" fontId="0" fillId="0" borderId="17" xfId="0" applyBorder="1"/>
    <xf numFmtId="0" fontId="0" fillId="0" borderId="26" xfId="0" applyBorder="1"/>
    <xf numFmtId="0" fontId="0" fillId="0" borderId="4" xfId="0" applyBorder="1"/>
    <xf numFmtId="0" fontId="0" fillId="0" borderId="5" xfId="0" applyBorder="1"/>
    <xf numFmtId="0" fontId="0" fillId="0" borderId="6" xfId="0" applyBorder="1"/>
    <xf numFmtId="0" fontId="15" fillId="11" borderId="0" xfId="0" applyFont="1" applyFill="1"/>
    <xf numFmtId="0" fontId="16" fillId="11" borderId="14" xfId="0" applyFont="1" applyFill="1" applyBorder="1"/>
    <xf numFmtId="0" fontId="0" fillId="0" borderId="0" xfId="0" applyAlignment="1">
      <alignment horizontal="left" vertical="center" indent="2"/>
    </xf>
    <xf numFmtId="0" fontId="0" fillId="0" borderId="0" xfId="0" applyAlignment="1">
      <alignment horizontal="left" vertical="center"/>
    </xf>
    <xf numFmtId="14" fontId="19" fillId="5" borderId="14" xfId="0" applyNumberFormat="1" applyFont="1" applyFill="1" applyBorder="1" applyAlignment="1" applyProtection="1">
      <alignment horizontal="left" vertical="center"/>
      <protection locked="0"/>
    </xf>
    <xf numFmtId="1" fontId="19" fillId="0" borderId="22" xfId="0" applyNumberFormat="1" applyFont="1" applyBorder="1" applyAlignment="1">
      <alignment horizontal="left"/>
    </xf>
    <xf numFmtId="1" fontId="19" fillId="0" borderId="21" xfId="0" applyNumberFormat="1" applyFont="1" applyBorder="1" applyAlignment="1">
      <alignment horizontal="left"/>
    </xf>
    <xf numFmtId="1" fontId="14" fillId="5" borderId="15" xfId="0" applyNumberFormat="1" applyFont="1" applyFill="1" applyBorder="1" applyAlignment="1" applyProtection="1">
      <alignment horizontal="left" vertical="center"/>
      <protection locked="0"/>
    </xf>
    <xf numFmtId="1" fontId="30" fillId="0" borderId="15" xfId="0" applyNumberFormat="1" applyFont="1" applyBorder="1" applyAlignment="1">
      <alignment horizontal="left"/>
    </xf>
    <xf numFmtId="1" fontId="19" fillId="12" borderId="18" xfId="0" applyNumberFormat="1" applyFont="1" applyFill="1" applyBorder="1" applyAlignment="1">
      <alignment horizontal="center" vertical="center" wrapText="1"/>
    </xf>
    <xf numFmtId="1" fontId="19" fillId="13" borderId="18" xfId="0" applyNumberFormat="1" applyFont="1" applyFill="1" applyBorder="1" applyAlignment="1">
      <alignment horizontal="center" vertical="center" wrapText="1"/>
    </xf>
    <xf numFmtId="1" fontId="31" fillId="0" borderId="22" xfId="0" applyNumberFormat="1" applyFont="1" applyBorder="1" applyAlignment="1">
      <alignment horizontal="left"/>
    </xf>
    <xf numFmtId="0" fontId="32" fillId="0" borderId="0" xfId="0" applyFont="1"/>
    <xf numFmtId="0" fontId="17" fillId="2" borderId="17" xfId="0" applyFont="1" applyFill="1" applyBorder="1" applyAlignment="1">
      <alignment wrapText="1"/>
    </xf>
    <xf numFmtId="0" fontId="14" fillId="2" borderId="0" xfId="0" applyFont="1" applyFill="1"/>
    <xf numFmtId="1" fontId="0" fillId="8" borderId="0" xfId="0" applyNumberFormat="1" applyFill="1" applyAlignment="1">
      <alignment horizontal="left"/>
    </xf>
    <xf numFmtId="16" fontId="0" fillId="0" borderId="0" xfId="0" applyNumberFormat="1"/>
    <xf numFmtId="167" fontId="34" fillId="15" borderId="0" xfId="0" applyNumberFormat="1" applyFont="1" applyFill="1" applyAlignment="1" applyProtection="1">
      <alignment horizontal="right"/>
      <protection locked="0"/>
    </xf>
    <xf numFmtId="0" fontId="34" fillId="15" borderId="0" xfId="0" applyFont="1" applyFill="1" applyAlignment="1" applyProtection="1">
      <alignment horizontal="right"/>
      <protection locked="0"/>
    </xf>
    <xf numFmtId="0" fontId="0" fillId="16" borderId="0" xfId="0" applyFill="1"/>
    <xf numFmtId="0" fontId="0" fillId="16" borderId="0" xfId="0" applyFill="1" applyAlignment="1">
      <alignment horizontal="center"/>
    </xf>
    <xf numFmtId="0" fontId="0" fillId="16" borderId="0" xfId="0" applyFill="1" applyAlignment="1">
      <alignment horizontal="left"/>
    </xf>
    <xf numFmtId="0" fontId="0" fillId="16" borderId="0" xfId="0" applyFill="1" applyAlignment="1">
      <alignment horizontal="right" wrapText="1"/>
    </xf>
    <xf numFmtId="0" fontId="0" fillId="16" borderId="11" xfId="0" applyFill="1" applyBorder="1"/>
    <xf numFmtId="0" fontId="21" fillId="13" borderId="27" xfId="0" applyFont="1" applyFill="1" applyBorder="1" applyAlignment="1">
      <alignment horizontal="right"/>
    </xf>
    <xf numFmtId="2" fontId="21" fillId="13" borderId="28" xfId="0" applyNumberFormat="1" applyFont="1" applyFill="1" applyBorder="1" applyAlignment="1">
      <alignment horizontal="right"/>
    </xf>
    <xf numFmtId="0" fontId="0" fillId="13" borderId="0" xfId="0" applyFill="1" applyAlignment="1">
      <alignment horizontal="right" wrapText="1"/>
    </xf>
    <xf numFmtId="0" fontId="21" fillId="13" borderId="28" xfId="0" applyFont="1" applyFill="1" applyBorder="1" applyAlignment="1">
      <alignment horizontal="right"/>
    </xf>
    <xf numFmtId="0" fontId="21" fillId="13" borderId="11" xfId="0" applyFont="1" applyFill="1" applyBorder="1" applyAlignment="1">
      <alignment horizontal="right"/>
    </xf>
    <xf numFmtId="0" fontId="0" fillId="13" borderId="0" xfId="0" applyFill="1"/>
    <xf numFmtId="0" fontId="0" fillId="13" borderId="20" xfId="0" applyFill="1" applyBorder="1"/>
    <xf numFmtId="0" fontId="21" fillId="13" borderId="0" xfId="0" applyFont="1" applyFill="1" applyAlignment="1">
      <alignment horizontal="right"/>
    </xf>
    <xf numFmtId="0" fontId="21" fillId="13" borderId="0" xfId="0" applyFont="1" applyFill="1"/>
    <xf numFmtId="0" fontId="0" fillId="13" borderId="11" xfId="0" applyFill="1" applyBorder="1"/>
    <xf numFmtId="0" fontId="21" fillId="17" borderId="27" xfId="0" applyFont="1" applyFill="1" applyBorder="1" applyAlignment="1">
      <alignment horizontal="right"/>
    </xf>
    <xf numFmtId="0" fontId="21" fillId="17" borderId="28" xfId="0" applyFont="1" applyFill="1" applyBorder="1" applyAlignment="1">
      <alignment horizontal="right"/>
    </xf>
    <xf numFmtId="0" fontId="21" fillId="17" borderId="28" xfId="0" applyFont="1" applyFill="1" applyBorder="1" applyAlignment="1">
      <alignment horizontal="right" wrapText="1"/>
    </xf>
    <xf numFmtId="0" fontId="21" fillId="17" borderId="0" xfId="0" applyFont="1" applyFill="1" applyAlignment="1">
      <alignment wrapText="1"/>
    </xf>
    <xf numFmtId="0" fontId="21" fillId="17" borderId="11" xfId="0" applyFont="1" applyFill="1" applyBorder="1" applyAlignment="1">
      <alignment horizontal="right" wrapText="1"/>
    </xf>
    <xf numFmtId="0" fontId="0" fillId="17" borderId="0" xfId="0" applyFill="1"/>
    <xf numFmtId="0" fontId="0" fillId="8" borderId="8" xfId="0" applyFill="1" applyBorder="1" applyAlignment="1">
      <alignment wrapText="1"/>
    </xf>
    <xf numFmtId="0" fontId="0" fillId="8" borderId="0" xfId="0" applyFill="1" applyAlignment="1">
      <alignment wrapText="1"/>
    </xf>
    <xf numFmtId="0" fontId="35" fillId="3" borderId="29" xfId="0" applyFont="1" applyFill="1" applyBorder="1" applyAlignment="1">
      <alignment horizontal="left" wrapText="1"/>
    </xf>
    <xf numFmtId="0" fontId="35" fillId="3" borderId="28" xfId="0" applyFont="1" applyFill="1" applyBorder="1" applyAlignment="1">
      <alignment horizontal="left" wrapText="1"/>
    </xf>
    <xf numFmtId="0" fontId="35" fillId="3" borderId="0" xfId="0" applyFont="1" applyFill="1" applyAlignment="1">
      <alignment horizontal="left" wrapText="1"/>
    </xf>
    <xf numFmtId="0" fontId="0" fillId="3" borderId="0" xfId="0" applyFill="1" applyAlignment="1">
      <alignment wrapText="1"/>
    </xf>
    <xf numFmtId="0" fontId="0" fillId="18" borderId="0" xfId="0" applyFill="1"/>
    <xf numFmtId="14" fontId="0" fillId="18" borderId="0" xfId="0" applyNumberFormat="1" applyFill="1"/>
    <xf numFmtId="1" fontId="0" fillId="19" borderId="0" xfId="0" applyNumberFormat="1" applyFill="1"/>
    <xf numFmtId="0" fontId="0" fillId="19" borderId="0" xfId="0" applyFill="1"/>
    <xf numFmtId="14" fontId="0" fillId="19" borderId="0" xfId="0" applyNumberFormat="1" applyFill="1"/>
    <xf numFmtId="0" fontId="0" fillId="19" borderId="0" xfId="0" applyFill="1" applyAlignment="1">
      <alignment horizontal="right"/>
    </xf>
    <xf numFmtId="2" fontId="0" fillId="19" borderId="0" xfId="0" applyNumberFormat="1" applyFill="1"/>
    <xf numFmtId="1" fontId="0" fillId="8" borderId="11" xfId="0" applyNumberFormat="1" applyFill="1" applyBorder="1" applyAlignment="1">
      <alignment horizontal="left"/>
    </xf>
    <xf numFmtId="1" fontId="0" fillId="8" borderId="10" xfId="0" applyNumberFormat="1" applyFill="1" applyBorder="1" applyAlignment="1">
      <alignment horizontal="center"/>
    </xf>
    <xf numFmtId="1" fontId="0" fillId="8" borderId="10" xfId="0" applyNumberFormat="1" applyFill="1" applyBorder="1" applyAlignment="1">
      <alignment horizontal="left"/>
    </xf>
    <xf numFmtId="1" fontId="18" fillId="0" borderId="11" xfId="0" applyNumberFormat="1" applyFont="1" applyBorder="1" applyAlignment="1">
      <alignment horizontal="right"/>
    </xf>
    <xf numFmtId="0" fontId="0" fillId="0" borderId="11" xfId="0" applyBorder="1"/>
    <xf numFmtId="1" fontId="18" fillId="5" borderId="15" xfId="0" applyNumberFormat="1" applyFont="1" applyFill="1" applyBorder="1" applyAlignment="1" applyProtection="1">
      <alignment horizontal="left"/>
      <protection locked="0"/>
    </xf>
    <xf numFmtId="1" fontId="18" fillId="5" borderId="15" xfId="0" applyNumberFormat="1" applyFont="1" applyFill="1" applyBorder="1" applyProtection="1">
      <protection locked="0"/>
    </xf>
    <xf numFmtId="1" fontId="18" fillId="5" borderId="8" xfId="0" applyNumberFormat="1" applyFont="1" applyFill="1" applyBorder="1" applyAlignment="1" applyProtection="1">
      <alignment horizontal="left"/>
      <protection locked="0"/>
    </xf>
    <xf numFmtId="1" fontId="18" fillId="5" borderId="22" xfId="0" applyNumberFormat="1" applyFont="1" applyFill="1" applyBorder="1" applyAlignment="1" applyProtection="1">
      <alignment horizontal="left"/>
      <protection locked="0"/>
    </xf>
    <xf numFmtId="0" fontId="0" fillId="14" borderId="0" xfId="0" applyFill="1" applyAlignment="1">
      <alignment horizontal="left" vertical="top" wrapText="1"/>
    </xf>
    <xf numFmtId="0" fontId="29" fillId="7" borderId="0" xfId="0" applyFont="1" applyFill="1" applyAlignment="1">
      <alignment horizontal="left"/>
    </xf>
    <xf numFmtId="0" fontId="0" fillId="7" borderId="0" xfId="0" applyFill="1" applyAlignment="1">
      <alignment horizontal="left" vertical="top" wrapText="1"/>
    </xf>
    <xf numFmtId="0" fontId="0" fillId="7" borderId="0" xfId="0" applyFill="1" applyAlignment="1">
      <alignment horizontal="left"/>
    </xf>
    <xf numFmtId="0" fontId="27" fillId="7" borderId="0" xfId="0" applyFont="1" applyFill="1" applyAlignment="1">
      <alignment horizontal="left" vertical="top" wrapText="1"/>
    </xf>
    <xf numFmtId="0" fontId="27" fillId="7" borderId="0" xfId="0" applyFont="1" applyFill="1" applyAlignment="1">
      <alignment horizontal="left" vertical="center"/>
    </xf>
    <xf numFmtId="0" fontId="0" fillId="7" borderId="0" xfId="0" applyFill="1" applyAlignment="1">
      <alignment horizontal="left" vertical="center"/>
    </xf>
    <xf numFmtId="0" fontId="0" fillId="7" borderId="0" xfId="0" applyFill="1" applyAlignment="1">
      <alignment horizontal="left" vertical="center" wrapText="1"/>
    </xf>
    <xf numFmtId="0" fontId="25" fillId="7" borderId="0" xfId="0" applyFont="1" applyFill="1" applyAlignment="1">
      <alignment horizontal="left" vertical="center"/>
    </xf>
    <xf numFmtId="0" fontId="24" fillId="7" borderId="0" xfId="0" applyFont="1" applyFill="1" applyAlignment="1">
      <alignment horizontal="left" vertical="center" wrapText="1"/>
    </xf>
    <xf numFmtId="1" fontId="18" fillId="0" borderId="15" xfId="0" applyNumberFormat="1" applyFont="1" applyBorder="1" applyAlignment="1">
      <alignment horizontal="left" vertical="center" wrapText="1"/>
    </xf>
    <xf numFmtId="1" fontId="18" fillId="0" borderId="21" xfId="0" applyNumberFormat="1" applyFont="1" applyBorder="1" applyAlignment="1">
      <alignment horizontal="left" vertical="center" wrapText="1"/>
    </xf>
    <xf numFmtId="1" fontId="0" fillId="0" borderId="0" xfId="0" applyNumberFormat="1" applyAlignment="1">
      <alignment horizontal="left"/>
    </xf>
    <xf numFmtId="14" fontId="14" fillId="5" borderId="15" xfId="0" applyNumberFormat="1" applyFont="1" applyFill="1" applyBorder="1" applyAlignment="1" applyProtection="1">
      <alignment horizontal="left" vertical="center"/>
      <protection locked="0"/>
    </xf>
    <xf numFmtId="14" fontId="14" fillId="5" borderId="22" xfId="0" applyNumberFormat="1" applyFont="1" applyFill="1" applyBorder="1" applyAlignment="1" applyProtection="1">
      <alignment horizontal="left" vertical="center"/>
      <protection locked="0"/>
    </xf>
    <xf numFmtId="14" fontId="14" fillId="5" borderId="21" xfId="0" applyNumberFormat="1" applyFont="1" applyFill="1" applyBorder="1" applyAlignment="1" applyProtection="1">
      <alignment horizontal="left" vertical="center"/>
      <protection locked="0"/>
    </xf>
    <xf numFmtId="0" fontId="19" fillId="0" borderId="23" xfId="0" applyFont="1" applyBorder="1" applyAlignment="1">
      <alignment horizontal="center" vertical="center"/>
    </xf>
    <xf numFmtId="0" fontId="19" fillId="0" borderId="18" xfId="0" applyFont="1" applyBorder="1" applyAlignment="1">
      <alignment horizontal="center" vertical="center"/>
    </xf>
    <xf numFmtId="0" fontId="19" fillId="0" borderId="23"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4" xfId="0" applyFont="1" applyBorder="1" applyAlignment="1">
      <alignment horizontal="center"/>
    </xf>
    <xf numFmtId="1" fontId="19" fillId="0" borderId="15" xfId="0" applyNumberFormat="1" applyFont="1" applyBorder="1" applyAlignment="1">
      <alignment horizontal="left"/>
    </xf>
    <xf numFmtId="1" fontId="19" fillId="0" borderId="22" xfId="0" applyNumberFormat="1" applyFont="1" applyBorder="1" applyAlignment="1">
      <alignment horizontal="left"/>
    </xf>
    <xf numFmtId="1" fontId="19" fillId="0" borderId="21" xfId="0" applyNumberFormat="1" applyFont="1" applyBorder="1" applyAlignment="1">
      <alignment horizontal="left"/>
    </xf>
    <xf numFmtId="1" fontId="19" fillId="0" borderId="7" xfId="0" applyNumberFormat="1" applyFont="1" applyBorder="1" applyAlignment="1">
      <alignment horizontal="center" vertical="center"/>
    </xf>
    <xf numFmtId="1" fontId="19" fillId="0" borderId="8" xfId="0" applyNumberFormat="1" applyFont="1" applyBorder="1" applyAlignment="1">
      <alignment horizontal="center" vertical="center"/>
    </xf>
    <xf numFmtId="1" fontId="19" fillId="0" borderId="9" xfId="0" applyNumberFormat="1" applyFont="1" applyBorder="1" applyAlignment="1">
      <alignment horizontal="center" vertical="center"/>
    </xf>
    <xf numFmtId="1" fontId="19" fillId="0" borderId="15" xfId="0" applyNumberFormat="1" applyFont="1" applyBorder="1" applyAlignment="1">
      <alignment horizontal="center"/>
    </xf>
    <xf numFmtId="1" fontId="19" fillId="0" borderId="22" xfId="0" applyNumberFormat="1" applyFont="1" applyBorder="1" applyAlignment="1">
      <alignment horizontal="center"/>
    </xf>
    <xf numFmtId="1" fontId="19" fillId="0" borderId="21" xfId="0" applyNumberFormat="1" applyFont="1" applyBorder="1" applyAlignment="1">
      <alignment horizontal="center"/>
    </xf>
    <xf numFmtId="1" fontId="3" fillId="4" borderId="11" xfId="0" applyNumberFormat="1" applyFont="1" applyFill="1" applyBorder="1" applyAlignment="1">
      <alignment horizontal="right"/>
    </xf>
    <xf numFmtId="0" fontId="0" fillId="0" borderId="22" xfId="0" applyBorder="1" applyAlignment="1">
      <alignment horizontal="center"/>
    </xf>
    <xf numFmtId="0" fontId="0" fillId="0" borderId="21" xfId="0" applyBorder="1" applyAlignment="1">
      <alignment horizontal="center"/>
    </xf>
    <xf numFmtId="0" fontId="18" fillId="4" borderId="11" xfId="0" applyFont="1" applyFill="1" applyBorder="1" applyAlignment="1">
      <alignment horizontal="center"/>
    </xf>
    <xf numFmtId="0" fontId="18" fillId="7" borderId="15"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18" fillId="7" borderId="21" xfId="0" applyFont="1" applyFill="1" applyBorder="1" applyAlignment="1">
      <alignment horizontal="center" vertical="center" wrapText="1"/>
    </xf>
    <xf numFmtId="0" fontId="13" fillId="0" borderId="14" xfId="0" applyFont="1" applyBorder="1" applyAlignment="1">
      <alignment wrapText="1"/>
    </xf>
    <xf numFmtId="0" fontId="7" fillId="0" borderId="7" xfId="0" applyFont="1" applyBorder="1" applyAlignment="1">
      <alignment wrapText="1"/>
    </xf>
    <xf numFmtId="0" fontId="13" fillId="0" borderId="8" xfId="0" applyFont="1" applyBorder="1" applyAlignment="1">
      <alignment wrapText="1"/>
    </xf>
    <xf numFmtId="0" fontId="13" fillId="0" borderId="9" xfId="0" applyFont="1" applyBorder="1" applyAlignment="1">
      <alignment wrapText="1"/>
    </xf>
    <xf numFmtId="0" fontId="13" fillId="0" borderId="20" xfId="0" applyFont="1" applyBorder="1" applyAlignment="1">
      <alignment wrapText="1"/>
    </xf>
    <xf numFmtId="0" fontId="13" fillId="0" borderId="0" xfId="0" applyFont="1" applyAlignment="1">
      <alignment wrapText="1"/>
    </xf>
    <xf numFmtId="0" fontId="13" fillId="0" borderId="19" xfId="0" applyFont="1" applyBorder="1" applyAlignment="1">
      <alignment wrapText="1"/>
    </xf>
    <xf numFmtId="0" fontId="0" fillId="0" borderId="14" xfId="0" applyBorder="1" applyAlignment="1"/>
  </cellXfs>
  <cellStyles count="1">
    <cellStyle name="Standard" xfId="0" builtinId="0"/>
  </cellStyles>
  <dxfs count="0"/>
  <tableStyles count="0" defaultTableStyle="TableStyleMedium2" defaultPivotStyle="PivotStyleLight16"/>
  <colors>
    <mruColors>
      <color rgb="FFF62A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536478</xdr:colOff>
      <xdr:row>2</xdr:row>
      <xdr:rowOff>16934</xdr:rowOff>
    </xdr:from>
    <xdr:to>
      <xdr:col>11</xdr:col>
      <xdr:colOff>879378</xdr:colOff>
      <xdr:row>3</xdr:row>
      <xdr:rowOff>1</xdr:rowOff>
    </xdr:to>
    <xdr:sp macro="" textlink="">
      <xdr:nvSpPr>
        <xdr:cNvPr id="2" name="Rechteck 1">
          <a:extLst>
            <a:ext uri="{FF2B5EF4-FFF2-40B4-BE49-F238E27FC236}">
              <a16:creationId xmlns:a16="http://schemas.microsoft.com/office/drawing/2014/main" id="{FB185A9D-46F9-4CDE-93E4-D58BD62ED1C6}"/>
            </a:ext>
          </a:extLst>
        </xdr:cNvPr>
        <xdr:cNvSpPr/>
      </xdr:nvSpPr>
      <xdr:spPr>
        <a:xfrm>
          <a:off x="10579638" y="382694"/>
          <a:ext cx="342900" cy="165947"/>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11</xdr:col>
      <xdr:colOff>406169</xdr:colOff>
      <xdr:row>3</xdr:row>
      <xdr:rowOff>34558</xdr:rowOff>
    </xdr:from>
    <xdr:to>
      <xdr:col>11</xdr:col>
      <xdr:colOff>761769</xdr:colOff>
      <xdr:row>4</xdr:row>
      <xdr:rowOff>18703</xdr:rowOff>
    </xdr:to>
    <xdr:pic>
      <xdr:nvPicPr>
        <xdr:cNvPr id="3" name="Grafik 2">
          <a:extLst>
            <a:ext uri="{FF2B5EF4-FFF2-40B4-BE49-F238E27FC236}">
              <a16:creationId xmlns:a16="http://schemas.microsoft.com/office/drawing/2014/main" id="{6015A857-5A6B-4C5C-A642-D121E59D09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15929" y="583198"/>
          <a:ext cx="355600" cy="1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536478</xdr:colOff>
      <xdr:row>3</xdr:row>
      <xdr:rowOff>16934</xdr:rowOff>
    </xdr:from>
    <xdr:to>
      <xdr:col>8</xdr:col>
      <xdr:colOff>879378</xdr:colOff>
      <xdr:row>4</xdr:row>
      <xdr:rowOff>1</xdr:rowOff>
    </xdr:to>
    <xdr:sp macro="" textlink="">
      <xdr:nvSpPr>
        <xdr:cNvPr id="2" name="Rechteck 1">
          <a:extLst>
            <a:ext uri="{FF2B5EF4-FFF2-40B4-BE49-F238E27FC236}">
              <a16:creationId xmlns:a16="http://schemas.microsoft.com/office/drawing/2014/main" id="{3409507E-CB5A-45F3-9323-D2C5EE3BDCE4}"/>
            </a:ext>
          </a:extLst>
        </xdr:cNvPr>
        <xdr:cNvSpPr/>
      </xdr:nvSpPr>
      <xdr:spPr>
        <a:xfrm>
          <a:off x="10046238" y="382694"/>
          <a:ext cx="251460" cy="165947"/>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8</xdr:col>
      <xdr:colOff>505229</xdr:colOff>
      <xdr:row>4</xdr:row>
      <xdr:rowOff>26938</xdr:rowOff>
    </xdr:from>
    <xdr:to>
      <xdr:col>9</xdr:col>
      <xdr:colOff>5696</xdr:colOff>
      <xdr:row>5</xdr:row>
      <xdr:rowOff>11083</xdr:rowOff>
    </xdr:to>
    <xdr:pic>
      <xdr:nvPicPr>
        <xdr:cNvPr id="3" name="Grafik 2">
          <a:extLst>
            <a:ext uri="{FF2B5EF4-FFF2-40B4-BE49-F238E27FC236}">
              <a16:creationId xmlns:a16="http://schemas.microsoft.com/office/drawing/2014/main" id="{3EC663EF-973A-42BE-87DA-A804D7919E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55069" y="758458"/>
          <a:ext cx="355600" cy="1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DAV%20Klima%202023/02%20Template/CO2-Erfassung_Template_3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 Anleitung"/>
      <sheetName val="1 An+Abreise"/>
      <sheetName val="2 Mob vor Ort"/>
      <sheetName val="3 Übernacht"/>
      <sheetName val="4 AW AnAb"/>
      <sheetName val="5 AW vorOrt"/>
      <sheetName val="6 AW Übern"/>
      <sheetName val="9_sum"/>
      <sheetName val="Historie"/>
    </sheetNames>
    <sheetDataSet>
      <sheetData sheetId="0"/>
      <sheetData sheetId="1">
        <row r="6">
          <cell r="G6"/>
        </row>
      </sheetData>
      <sheetData sheetId="2"/>
      <sheetData sheetId="3"/>
      <sheetData sheetId="4">
        <row r="9">
          <cell r="D9">
            <v>0</v>
          </cell>
        </row>
        <row r="15">
          <cell r="D15">
            <v>0</v>
          </cell>
        </row>
        <row r="18">
          <cell r="H18">
            <v>0</v>
          </cell>
        </row>
      </sheetData>
      <sheetData sheetId="5">
        <row r="7">
          <cell r="D7">
            <v>0</v>
          </cell>
        </row>
        <row r="8">
          <cell r="D8">
            <v>0</v>
          </cell>
        </row>
        <row r="9">
          <cell r="D9">
            <v>0</v>
          </cell>
        </row>
        <row r="13">
          <cell r="D13">
            <v>0</v>
          </cell>
        </row>
        <row r="17">
          <cell r="D17">
            <v>0</v>
          </cell>
          <cell r="H17">
            <v>0</v>
          </cell>
          <cell r="J17">
            <v>0</v>
          </cell>
        </row>
      </sheetData>
      <sheetData sheetId="6">
        <row r="7">
          <cell r="D7">
            <v>0</v>
          </cell>
        </row>
        <row r="8">
          <cell r="D8">
            <v>0</v>
          </cell>
        </row>
        <row r="9">
          <cell r="D9">
            <v>0</v>
          </cell>
        </row>
        <row r="10">
          <cell r="D10">
            <v>0</v>
          </cell>
        </row>
        <row r="11">
          <cell r="D11">
            <v>0</v>
          </cell>
        </row>
        <row r="12">
          <cell r="D12">
            <v>0</v>
          </cell>
        </row>
        <row r="13">
          <cell r="D13">
            <v>0</v>
          </cell>
        </row>
        <row r="14">
          <cell r="D14">
            <v>0</v>
          </cell>
        </row>
        <row r="15">
          <cell r="D15">
            <v>0</v>
          </cell>
        </row>
        <row r="27">
          <cell r="D27">
            <v>0</v>
          </cell>
        </row>
        <row r="28">
          <cell r="D28">
            <v>0</v>
          </cell>
        </row>
        <row r="29">
          <cell r="D29">
            <v>0</v>
          </cell>
        </row>
      </sheetData>
      <sheetData sheetId="7"/>
      <sheetData sheetId="8"/>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30"/>
  <sheetViews>
    <sheetView zoomScaleNormal="100" workbookViewId="0">
      <selection activeCell="C22" sqref="C22:L22"/>
    </sheetView>
  </sheetViews>
  <sheetFormatPr defaultColWidth="11.42578125" defaultRowHeight="15"/>
  <sheetData>
    <row r="1" spans="2:13" ht="15.75" thickBot="1"/>
    <row r="2" spans="2:13">
      <c r="B2" s="95"/>
      <c r="C2" s="96"/>
      <c r="D2" s="97"/>
      <c r="E2" s="97"/>
      <c r="F2" s="97"/>
      <c r="G2" s="97"/>
      <c r="H2" s="97"/>
      <c r="I2" s="97"/>
      <c r="J2" s="97"/>
      <c r="K2" s="97"/>
      <c r="L2" s="97"/>
      <c r="M2" s="98"/>
    </row>
    <row r="3" spans="2:13">
      <c r="B3" s="99"/>
      <c r="C3" s="100" t="s">
        <v>0</v>
      </c>
      <c r="D3" s="101"/>
      <c r="E3" s="101"/>
      <c r="F3" s="101"/>
      <c r="G3" s="101"/>
      <c r="H3" s="101"/>
      <c r="I3" s="101"/>
      <c r="J3" s="101"/>
      <c r="K3" s="101"/>
      <c r="L3" s="101"/>
      <c r="M3" s="102"/>
    </row>
    <row r="4" spans="2:13">
      <c r="B4" s="99"/>
      <c r="C4" s="101"/>
      <c r="D4" s="101"/>
      <c r="E4" s="101"/>
      <c r="F4" s="101"/>
      <c r="G4" s="101"/>
      <c r="H4" s="101"/>
      <c r="I4" s="101"/>
      <c r="J4" s="101"/>
      <c r="K4" s="101"/>
      <c r="L4" s="101"/>
      <c r="M4" s="102"/>
    </row>
    <row r="5" spans="2:13">
      <c r="B5" s="99"/>
      <c r="C5" s="103"/>
      <c r="D5" s="101" t="s">
        <v>1</v>
      </c>
      <c r="E5" s="101"/>
      <c r="F5" s="101"/>
      <c r="G5" s="101"/>
      <c r="H5" s="101"/>
      <c r="I5" s="101"/>
      <c r="J5" s="101"/>
      <c r="K5" s="101"/>
      <c r="L5" s="101"/>
      <c r="M5" s="102"/>
    </row>
    <row r="6" spans="2:13">
      <c r="B6" s="104"/>
      <c r="C6" s="101"/>
      <c r="D6" s="101"/>
      <c r="E6" s="101"/>
      <c r="F6" s="101"/>
      <c r="G6" s="101"/>
      <c r="H6" s="101"/>
      <c r="I6" s="101"/>
      <c r="J6" s="101"/>
      <c r="K6" s="101"/>
      <c r="L6" s="101"/>
      <c r="M6" s="102"/>
    </row>
    <row r="7" spans="2:13">
      <c r="B7" s="104"/>
      <c r="C7" s="228" t="s">
        <v>2</v>
      </c>
      <c r="D7" s="228"/>
      <c r="E7" s="228"/>
      <c r="F7" s="228"/>
      <c r="G7" s="228"/>
      <c r="H7" s="228"/>
      <c r="I7" s="228"/>
      <c r="J7" s="228"/>
      <c r="K7" s="228"/>
      <c r="L7" s="228"/>
      <c r="M7" s="102"/>
    </row>
    <row r="8" spans="2:13">
      <c r="B8" s="104"/>
      <c r="C8" s="227" t="s">
        <v>3</v>
      </c>
      <c r="D8" s="227"/>
      <c r="E8" s="227"/>
      <c r="F8" s="227"/>
      <c r="G8" s="227"/>
      <c r="H8" s="227"/>
      <c r="I8" s="227"/>
      <c r="J8" s="227"/>
      <c r="K8" s="227"/>
      <c r="L8" s="227"/>
      <c r="M8" s="102"/>
    </row>
    <row r="9" spans="2:13">
      <c r="B9" s="104"/>
      <c r="C9" s="101"/>
      <c r="D9" s="229" t="s">
        <v>4</v>
      </c>
      <c r="E9" s="229"/>
      <c r="F9" s="229"/>
      <c r="G9" s="229"/>
      <c r="H9" s="229"/>
      <c r="I9" s="229"/>
      <c r="J9" s="229"/>
      <c r="K9" s="229"/>
      <c r="L9" s="229"/>
      <c r="M9" s="102"/>
    </row>
    <row r="10" spans="2:13">
      <c r="B10" s="105"/>
      <c r="C10" s="106"/>
      <c r="D10" s="229"/>
      <c r="E10" s="229"/>
      <c r="F10" s="229"/>
      <c r="G10" s="229"/>
      <c r="H10" s="229"/>
      <c r="I10" s="229"/>
      <c r="J10" s="229"/>
      <c r="K10" s="229"/>
      <c r="L10" s="229"/>
      <c r="M10" s="107"/>
    </row>
    <row r="11" spans="2:13">
      <c r="B11" s="105"/>
      <c r="C11" s="106"/>
      <c r="D11" s="229"/>
      <c r="E11" s="229"/>
      <c r="F11" s="229"/>
      <c r="G11" s="229"/>
      <c r="H11" s="229"/>
      <c r="I11" s="229"/>
      <c r="J11" s="229"/>
      <c r="K11" s="229"/>
      <c r="L11" s="229"/>
      <c r="M11" s="107"/>
    </row>
    <row r="12" spans="2:13">
      <c r="B12" s="105"/>
      <c r="C12" s="106"/>
      <c r="D12" s="229"/>
      <c r="E12" s="229"/>
      <c r="F12" s="229"/>
      <c r="G12" s="229"/>
      <c r="H12" s="229"/>
      <c r="I12" s="229"/>
      <c r="J12" s="229"/>
      <c r="K12" s="229"/>
      <c r="L12" s="229"/>
      <c r="M12" s="107"/>
    </row>
    <row r="13" spans="2:13" ht="60" customHeight="1">
      <c r="B13" s="108"/>
      <c r="C13" s="109"/>
      <c r="D13" s="229"/>
      <c r="E13" s="229"/>
      <c r="F13" s="229"/>
      <c r="G13" s="229"/>
      <c r="H13" s="229"/>
      <c r="I13" s="229"/>
      <c r="J13" s="229"/>
      <c r="K13" s="229"/>
      <c r="L13" s="229"/>
      <c r="M13" s="107"/>
    </row>
    <row r="14" spans="2:13">
      <c r="B14" s="104"/>
      <c r="C14" s="225" t="s">
        <v>5</v>
      </c>
      <c r="D14" s="226"/>
      <c r="E14" s="226"/>
      <c r="F14" s="226"/>
      <c r="G14" s="226"/>
      <c r="H14" s="226"/>
      <c r="I14" s="226"/>
      <c r="J14" s="226"/>
      <c r="K14" s="226"/>
      <c r="L14" s="226"/>
      <c r="M14" s="102"/>
    </row>
    <row r="15" spans="2:13" ht="34.5" customHeight="1">
      <c r="B15" s="104"/>
      <c r="C15" s="227" t="s">
        <v>6</v>
      </c>
      <c r="D15" s="227"/>
      <c r="E15" s="227"/>
      <c r="F15" s="227"/>
      <c r="G15" s="227"/>
      <c r="H15" s="227"/>
      <c r="I15" s="227"/>
      <c r="J15" s="227"/>
      <c r="K15" s="227"/>
      <c r="L15" s="227"/>
      <c r="M15" s="102"/>
    </row>
    <row r="16" spans="2:13">
      <c r="B16" s="108"/>
      <c r="C16" s="223"/>
      <c r="D16" s="223"/>
      <c r="E16" s="223"/>
      <c r="F16" s="223"/>
      <c r="G16" s="223"/>
      <c r="H16" s="223"/>
      <c r="I16" s="223"/>
      <c r="J16" s="223"/>
      <c r="K16" s="223"/>
      <c r="L16" s="223"/>
      <c r="M16" s="107"/>
    </row>
    <row r="17" spans="2:13" ht="48.75" customHeight="1">
      <c r="B17" s="108"/>
      <c r="C17" s="224" t="s">
        <v>7</v>
      </c>
      <c r="D17" s="222"/>
      <c r="E17" s="222"/>
      <c r="F17" s="222"/>
      <c r="G17" s="222"/>
      <c r="H17" s="222"/>
      <c r="I17" s="222"/>
      <c r="J17" s="222"/>
      <c r="K17" s="222"/>
      <c r="L17" s="222"/>
      <c r="M17" s="110"/>
    </row>
    <row r="18" spans="2:13" ht="43.5" customHeight="1">
      <c r="B18" s="108"/>
      <c r="C18" s="222" t="s">
        <v>8</v>
      </c>
      <c r="D18" s="222"/>
      <c r="E18" s="222"/>
      <c r="F18" s="222"/>
      <c r="G18" s="222"/>
      <c r="H18" s="222"/>
      <c r="I18" s="222"/>
      <c r="J18" s="222"/>
      <c r="K18" s="222"/>
      <c r="L18" s="222"/>
      <c r="M18" s="110"/>
    </row>
    <row r="19" spans="2:13" ht="23.25" customHeight="1">
      <c r="B19" s="108"/>
      <c r="C19" s="222" t="s">
        <v>9</v>
      </c>
      <c r="D19" s="222"/>
      <c r="E19" s="222"/>
      <c r="F19" s="222"/>
      <c r="G19" s="222"/>
      <c r="H19" s="222"/>
      <c r="I19" s="222"/>
      <c r="J19" s="222"/>
      <c r="K19" s="222"/>
      <c r="L19" s="222"/>
      <c r="M19" s="110"/>
    </row>
    <row r="20" spans="2:13" ht="21.75" customHeight="1">
      <c r="B20" s="108"/>
      <c r="C20" s="222"/>
      <c r="D20" s="222"/>
      <c r="E20" s="222"/>
      <c r="F20" s="222"/>
      <c r="G20" s="222"/>
      <c r="H20" s="222"/>
      <c r="I20" s="222"/>
      <c r="J20" s="222"/>
      <c r="K20" s="222"/>
      <c r="L20" s="222"/>
      <c r="M20" s="110"/>
    </row>
    <row r="21" spans="2:13">
      <c r="B21" s="108"/>
      <c r="C21" s="221" t="s">
        <v>10</v>
      </c>
      <c r="D21" s="221"/>
      <c r="E21" s="221"/>
      <c r="F21" s="221"/>
      <c r="G21" s="221"/>
      <c r="H21" s="221"/>
      <c r="I21" s="221"/>
      <c r="J21" s="221"/>
      <c r="K21" s="221"/>
      <c r="L21" s="221"/>
      <c r="M21" s="107"/>
    </row>
    <row r="22" spans="2:13" ht="35.25" customHeight="1">
      <c r="B22" s="108"/>
      <c r="C22" s="222" t="s">
        <v>11</v>
      </c>
      <c r="D22" s="222"/>
      <c r="E22" s="222"/>
      <c r="F22" s="222"/>
      <c r="G22" s="222"/>
      <c r="H22" s="222"/>
      <c r="I22" s="222"/>
      <c r="J22" s="222"/>
      <c r="K22" s="222"/>
      <c r="L22" s="222"/>
      <c r="M22" s="110"/>
    </row>
    <row r="23" spans="2:13" ht="33" customHeight="1">
      <c r="B23" s="108"/>
      <c r="C23" s="220" t="s">
        <v>12</v>
      </c>
      <c r="D23" s="220"/>
      <c r="E23" s="220"/>
      <c r="F23" s="220"/>
      <c r="G23" s="220"/>
      <c r="H23" s="220"/>
      <c r="I23" s="220"/>
      <c r="J23" s="220"/>
      <c r="K23" s="220"/>
      <c r="L23" s="220"/>
      <c r="M23" s="110"/>
    </row>
    <row r="24" spans="2:13" ht="33.75" customHeight="1">
      <c r="B24" s="108"/>
      <c r="C24" s="220" t="s">
        <v>13</v>
      </c>
      <c r="D24" s="220"/>
      <c r="E24" s="220"/>
      <c r="F24" s="220"/>
      <c r="G24" s="220"/>
      <c r="H24" s="220"/>
      <c r="I24" s="220"/>
      <c r="J24" s="220"/>
      <c r="K24" s="220"/>
      <c r="L24" s="220"/>
      <c r="M24" s="110"/>
    </row>
    <row r="25" spans="2:13" ht="16.5" customHeight="1">
      <c r="B25" s="108"/>
      <c r="C25" s="152"/>
      <c r="D25" s="143"/>
      <c r="E25" s="143"/>
      <c r="F25" s="143"/>
      <c r="G25" s="143"/>
      <c r="H25" s="143"/>
      <c r="I25" s="143"/>
      <c r="J25" s="143"/>
      <c r="K25" s="143"/>
      <c r="L25" s="143"/>
      <c r="M25" s="110"/>
    </row>
    <row r="26" spans="2:13">
      <c r="B26" s="153"/>
      <c r="M26" s="154"/>
    </row>
    <row r="27" spans="2:13">
      <c r="B27" s="153"/>
      <c r="M27" s="154"/>
    </row>
    <row r="28" spans="2:13">
      <c r="B28" s="153"/>
      <c r="M28" s="154"/>
    </row>
    <row r="29" spans="2:13" ht="15.75" thickBot="1">
      <c r="B29" s="153"/>
      <c r="C29" s="156" t="s">
        <v>14</v>
      </c>
      <c r="M29" s="154"/>
    </row>
    <row r="30" spans="2:13" ht="15.75" thickBot="1">
      <c r="B30" s="155"/>
      <c r="C30" s="156" t="s">
        <v>15</v>
      </c>
      <c r="D30" s="156"/>
      <c r="E30" s="156"/>
      <c r="F30" s="156"/>
      <c r="G30" s="156"/>
      <c r="H30" s="156"/>
      <c r="I30" s="156"/>
      <c r="J30" s="156"/>
      <c r="K30" s="156"/>
      <c r="L30" s="156"/>
      <c r="M30" s="157"/>
    </row>
  </sheetData>
  <mergeCells count="14">
    <mergeCell ref="C14:L14"/>
    <mergeCell ref="C15:L15"/>
    <mergeCell ref="C7:L7"/>
    <mergeCell ref="C8:L8"/>
    <mergeCell ref="D9:L13"/>
    <mergeCell ref="C24:L24"/>
    <mergeCell ref="C21:L21"/>
    <mergeCell ref="C19:L19"/>
    <mergeCell ref="C20:L20"/>
    <mergeCell ref="C16:L16"/>
    <mergeCell ref="C17:L17"/>
    <mergeCell ref="C18:L18"/>
    <mergeCell ref="C22:L22"/>
    <mergeCell ref="C23:L23"/>
  </mergeCells>
  <pageMargins left="0.7" right="0.7" top="0.78740157499999996" bottom="0.78740157499999996" header="0.3" footer="0.3"/>
  <pageSetup paperSize="9" orientation="portrait" horizontalDpi="4294967293" verticalDpi="0"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47"/>
  <sheetViews>
    <sheetView tabSelected="1" zoomScale="80" zoomScaleNormal="80" workbookViewId="0">
      <selection activeCell="A2" sqref="A2"/>
    </sheetView>
  </sheetViews>
  <sheetFormatPr defaultColWidth="11.42578125" defaultRowHeight="15" outlineLevelCol="1"/>
  <cols>
    <col min="1" max="1" width="6.5703125" customWidth="1"/>
    <col min="2" max="2" width="15.28515625" customWidth="1"/>
    <col min="3" max="3" width="13.42578125" style="69" customWidth="1"/>
    <col min="4" max="6" width="11.42578125" style="69"/>
    <col min="7" max="7" width="13.28515625" style="69" bestFit="1" customWidth="1"/>
    <col min="8" max="9" width="11.42578125" style="69"/>
    <col min="10" max="10" width="4.85546875" style="69" customWidth="1"/>
    <col min="11" max="11" width="11.42578125" style="69"/>
    <col min="12" max="12" width="10.5703125" style="69" customWidth="1"/>
    <col min="13" max="13" width="13" style="69" customWidth="1"/>
    <col min="14" max="14" width="13.28515625" style="69" customWidth="1"/>
    <col min="15" max="15" width="11.42578125" style="69"/>
    <col min="16" max="16" width="16.28515625" style="69" customWidth="1"/>
    <col min="17" max="17" width="4.28515625" hidden="1" customWidth="1" outlineLevel="1"/>
    <col min="18" max="18" width="8" hidden="1" customWidth="1" outlineLevel="1"/>
    <col min="19" max="21" width="11.42578125" hidden="1" customWidth="1" outlineLevel="1"/>
    <col min="22" max="22" width="4.28515625" hidden="1" customWidth="1" outlineLevel="1"/>
    <col min="23" max="23" width="4.28515625" customWidth="1" collapsed="1"/>
  </cols>
  <sheetData>
    <row r="1" spans="1:29" ht="22.5">
      <c r="A1" s="170" t="s">
        <v>16</v>
      </c>
      <c r="B1" s="26"/>
      <c r="C1" s="65"/>
      <c r="D1" s="65"/>
      <c r="E1" s="65"/>
      <c r="F1" s="65"/>
      <c r="G1" s="65"/>
      <c r="H1" s="65"/>
      <c r="I1" s="65"/>
      <c r="J1" s="65"/>
      <c r="K1" s="65"/>
      <c r="N1" s="65"/>
      <c r="O1" s="65"/>
      <c r="P1" s="65"/>
      <c r="Q1" s="54"/>
    </row>
    <row r="2" spans="1:29">
      <c r="A2" s="3" t="s">
        <v>17</v>
      </c>
      <c r="B2" s="26">
        <v>2024</v>
      </c>
      <c r="C2" s="65"/>
      <c r="D2" s="65"/>
      <c r="E2" s="230" t="s">
        <v>18</v>
      </c>
      <c r="F2" s="231"/>
      <c r="G2" s="165"/>
      <c r="H2" s="145"/>
      <c r="I2" s="146"/>
      <c r="J2" s="65"/>
      <c r="K2" s="211" t="s">
        <v>19</v>
      </c>
      <c r="L2" s="212" t="s">
        <v>20</v>
      </c>
      <c r="M2" s="213" t="s">
        <v>21</v>
      </c>
      <c r="O2" s="214"/>
      <c r="P2" s="215"/>
      <c r="Q2" s="54"/>
    </row>
    <row r="3" spans="1:29">
      <c r="A3" s="26"/>
      <c r="B3" s="26"/>
      <c r="C3" s="65"/>
      <c r="D3" s="65"/>
      <c r="E3" s="230" t="s">
        <v>22</v>
      </c>
      <c r="F3" s="231"/>
      <c r="G3" s="165"/>
      <c r="H3" s="145"/>
      <c r="I3" s="146"/>
      <c r="J3" s="65"/>
      <c r="K3" s="173" t="s">
        <v>23</v>
      </c>
      <c r="L3" s="67"/>
      <c r="M3" s="216"/>
      <c r="N3" s="218"/>
      <c r="O3" s="218"/>
      <c r="P3" s="141"/>
      <c r="Q3" s="54"/>
      <c r="W3" t="s">
        <v>24</v>
      </c>
    </row>
    <row r="4" spans="1:29" ht="15" customHeight="1">
      <c r="A4" s="3" t="s">
        <v>25</v>
      </c>
      <c r="B4" s="2"/>
      <c r="C4" s="65"/>
      <c r="D4" s="65"/>
      <c r="E4" s="91" t="s">
        <v>26</v>
      </c>
      <c r="F4" s="92"/>
      <c r="G4" s="162"/>
      <c r="H4" s="144"/>
      <c r="I4" s="144"/>
      <c r="J4" s="65"/>
      <c r="K4" s="173" t="s">
        <v>27</v>
      </c>
      <c r="L4" s="67"/>
      <c r="M4" s="217"/>
      <c r="N4" s="219"/>
      <c r="O4" s="219"/>
      <c r="P4" s="141"/>
      <c r="W4" t="s">
        <v>24</v>
      </c>
    </row>
    <row r="5" spans="1:29" ht="15" customHeight="1">
      <c r="A5" s="55" t="s">
        <v>28</v>
      </c>
      <c r="B5" s="56"/>
      <c r="C5" s="142">
        <f>SUM(COUNTIF(P13:ON439,"&gt;0"),COUNTIF(P13:P439,"&lt;0"))</f>
        <v>0</v>
      </c>
      <c r="E5" s="93" t="s">
        <v>29</v>
      </c>
      <c r="F5" s="92"/>
      <c r="G5" s="233"/>
      <c r="H5" s="234"/>
      <c r="I5" s="235"/>
      <c r="J5" s="65"/>
      <c r="P5"/>
      <c r="R5" s="65"/>
      <c r="S5" s="65"/>
      <c r="T5" s="65"/>
    </row>
    <row r="6" spans="1:29">
      <c r="A6" s="57" t="s">
        <v>30</v>
      </c>
      <c r="B6" s="58"/>
      <c r="C6" s="142">
        <f>C7-C5</f>
        <v>0</v>
      </c>
      <c r="J6" s="65"/>
      <c r="K6" s="75"/>
      <c r="L6" s="232" t="s">
        <v>31</v>
      </c>
      <c r="M6" s="232"/>
      <c r="P6" s="65"/>
    </row>
    <row r="7" spans="1:29">
      <c r="A7" s="59" t="s">
        <v>32</v>
      </c>
      <c r="B7" s="77"/>
      <c r="C7" s="79"/>
      <c r="E7" s="117" t="s">
        <v>33</v>
      </c>
      <c r="G7" s="69" t="s">
        <v>34</v>
      </c>
      <c r="H7" s="67"/>
      <c r="J7" s="65"/>
      <c r="L7" s="117" t="s">
        <v>35</v>
      </c>
      <c r="M7" s="149"/>
      <c r="N7" s="116" t="s">
        <v>36</v>
      </c>
      <c r="O7" s="67"/>
      <c r="P7" s="74"/>
      <c r="Q7" s="54"/>
    </row>
    <row r="8" spans="1:29">
      <c r="A8" s="26"/>
      <c r="B8" s="26"/>
      <c r="C8" s="65"/>
      <c r="D8" s="65"/>
      <c r="E8" s="65"/>
      <c r="F8" s="65"/>
      <c r="G8" s="65"/>
      <c r="H8" s="65"/>
      <c r="I8" s="65"/>
      <c r="J8" s="65"/>
      <c r="K8" s="65"/>
      <c r="L8" s="65"/>
      <c r="M8" s="65"/>
      <c r="N8" s="65"/>
      <c r="O8" s="65"/>
      <c r="P8" s="65"/>
      <c r="Q8" s="54"/>
      <c r="X8" t="s">
        <v>37</v>
      </c>
    </row>
    <row r="9" spans="1:29">
      <c r="A9" s="60"/>
      <c r="B9" s="60"/>
      <c r="C9" s="94" t="s">
        <v>38</v>
      </c>
      <c r="D9" s="94"/>
      <c r="E9" s="94"/>
      <c r="F9" s="94"/>
      <c r="G9" s="94"/>
      <c r="H9" s="94"/>
      <c r="I9" s="94"/>
      <c r="J9" s="94"/>
      <c r="K9" s="94"/>
      <c r="L9" s="94"/>
      <c r="M9" s="94"/>
      <c r="N9" s="94"/>
      <c r="O9" s="94"/>
      <c r="P9" s="65"/>
      <c r="Q9" s="54"/>
      <c r="X9" t="s">
        <v>39</v>
      </c>
    </row>
    <row r="10" spans="1:29">
      <c r="A10" s="240" t="s">
        <v>40</v>
      </c>
      <c r="B10" s="240"/>
      <c r="C10" s="166" t="s">
        <v>41</v>
      </c>
      <c r="D10" s="163"/>
      <c r="E10" s="163"/>
      <c r="F10" s="163"/>
      <c r="G10" s="163"/>
      <c r="H10" s="163"/>
      <c r="I10" s="163"/>
      <c r="J10" s="163"/>
      <c r="K10" s="169" t="s">
        <v>42</v>
      </c>
      <c r="M10" s="163"/>
      <c r="N10" s="163"/>
      <c r="O10" s="164"/>
      <c r="P10" s="62" t="s">
        <v>43</v>
      </c>
      <c r="Q10" s="54"/>
      <c r="X10" s="175">
        <v>2.9081632653061225</v>
      </c>
      <c r="Y10" s="176"/>
      <c r="Z10" s="175">
        <v>0.32653061224489793</v>
      </c>
      <c r="AA10" s="175">
        <v>19.877551020408163</v>
      </c>
      <c r="AC10" s="175">
        <v>0.26530612244897961</v>
      </c>
    </row>
    <row r="11" spans="1:29">
      <c r="A11" s="236" t="s">
        <v>44</v>
      </c>
      <c r="B11" s="238" t="s">
        <v>40</v>
      </c>
      <c r="C11" s="63"/>
      <c r="D11" s="63"/>
      <c r="E11" s="63"/>
      <c r="F11" s="63"/>
      <c r="G11" s="63"/>
      <c r="H11" s="63"/>
      <c r="I11" s="63"/>
      <c r="J11" s="63"/>
      <c r="K11" s="63"/>
      <c r="L11" s="63"/>
      <c r="M11" s="63"/>
      <c r="N11" s="63"/>
      <c r="O11" s="63"/>
      <c r="P11" s="62"/>
    </row>
    <row r="12" spans="1:29" ht="48" customHeight="1">
      <c r="A12" s="237"/>
      <c r="B12" s="239"/>
      <c r="C12" s="168" t="s">
        <v>45</v>
      </c>
      <c r="D12" s="168" t="s">
        <v>46</v>
      </c>
      <c r="E12" s="168" t="s">
        <v>47</v>
      </c>
      <c r="F12" s="168" t="s">
        <v>48</v>
      </c>
      <c r="G12" s="168"/>
      <c r="H12" s="168" t="s">
        <v>49</v>
      </c>
      <c r="I12" s="168" t="s">
        <v>50</v>
      </c>
      <c r="J12" s="168"/>
      <c r="K12" s="167" t="s">
        <v>51</v>
      </c>
      <c r="L12" s="167" t="s">
        <v>52</v>
      </c>
      <c r="M12" s="167" t="s">
        <v>49</v>
      </c>
      <c r="N12" s="167" t="s">
        <v>50</v>
      </c>
      <c r="O12" s="167" t="s">
        <v>53</v>
      </c>
      <c r="P12" s="70" t="s">
        <v>54</v>
      </c>
      <c r="S12" s="151" t="s">
        <v>55</v>
      </c>
      <c r="T12" s="151" t="s">
        <v>56</v>
      </c>
      <c r="U12" s="151" t="s">
        <v>57</v>
      </c>
      <c r="X12" s="168" t="s">
        <v>45</v>
      </c>
      <c r="Y12" s="168" t="s">
        <v>47</v>
      </c>
      <c r="Z12" s="168" t="s">
        <v>58</v>
      </c>
      <c r="AA12" s="168" t="s">
        <v>50</v>
      </c>
      <c r="AB12" s="168"/>
      <c r="AC12" s="168" t="s">
        <v>49</v>
      </c>
    </row>
    <row r="13" spans="1:29">
      <c r="A13" s="142">
        <v>1</v>
      </c>
      <c r="B13" s="61" t="s">
        <v>59</v>
      </c>
      <c r="C13" s="67"/>
      <c r="D13" s="67"/>
      <c r="E13" s="67"/>
      <c r="F13" s="67"/>
      <c r="G13" s="67"/>
      <c r="H13" s="67"/>
      <c r="I13" s="67"/>
      <c r="J13" s="67"/>
      <c r="K13" s="67"/>
      <c r="L13" s="67"/>
      <c r="M13" s="67"/>
      <c r="N13" s="67"/>
      <c r="O13" s="67"/>
      <c r="P13" s="53">
        <f t="shared" ref="P13:P46" si="0">C13+D13+E13+M13+N13+O13+F13+G13+H13+I13+K13+L13</f>
        <v>0</v>
      </c>
      <c r="R13" s="61" t="s">
        <v>59</v>
      </c>
      <c r="S13" s="67"/>
      <c r="T13" s="67"/>
      <c r="U13" s="67"/>
    </row>
    <row r="14" spans="1:29">
      <c r="A14" s="142">
        <v>2</v>
      </c>
      <c r="B14" s="150" t="s">
        <v>60</v>
      </c>
      <c r="C14" s="68"/>
      <c r="D14" s="68"/>
      <c r="E14" s="68"/>
      <c r="F14" s="68"/>
      <c r="G14" s="68"/>
      <c r="H14" s="68"/>
      <c r="I14" s="68"/>
      <c r="J14" s="68"/>
      <c r="K14" s="68"/>
      <c r="L14" s="68"/>
      <c r="M14" s="68"/>
      <c r="N14" s="68"/>
      <c r="O14" s="68"/>
      <c r="P14" s="53">
        <f t="shared" si="0"/>
        <v>0</v>
      </c>
      <c r="R14" s="150" t="s">
        <v>60</v>
      </c>
      <c r="S14" s="68"/>
      <c r="T14" s="68"/>
      <c r="U14" s="68"/>
    </row>
    <row r="15" spans="1:29">
      <c r="A15" s="142">
        <v>3</v>
      </c>
      <c r="B15" s="61" t="s">
        <v>61</v>
      </c>
      <c r="C15" s="67"/>
      <c r="D15" s="67"/>
      <c r="E15" s="67"/>
      <c r="F15" s="67"/>
      <c r="G15" s="67"/>
      <c r="H15" s="67"/>
      <c r="I15" s="67"/>
      <c r="J15" s="67"/>
      <c r="K15" s="67"/>
      <c r="L15" s="67"/>
      <c r="M15" s="67"/>
      <c r="N15" s="67"/>
      <c r="O15" s="67"/>
      <c r="P15" s="53">
        <f t="shared" si="0"/>
        <v>0</v>
      </c>
      <c r="R15" s="61" t="s">
        <v>61</v>
      </c>
      <c r="S15" s="67"/>
      <c r="T15" s="67"/>
      <c r="U15" s="67"/>
      <c r="X15" t="s">
        <v>62</v>
      </c>
    </row>
    <row r="16" spans="1:29">
      <c r="A16" s="142">
        <v>4</v>
      </c>
      <c r="B16" s="150" t="s">
        <v>63</v>
      </c>
      <c r="C16" s="68"/>
      <c r="D16" s="68"/>
      <c r="E16" s="68"/>
      <c r="F16" s="68"/>
      <c r="G16" s="68"/>
      <c r="H16" s="68"/>
      <c r="I16" s="68"/>
      <c r="J16" s="68"/>
      <c r="K16" s="68"/>
      <c r="L16" s="68"/>
      <c r="M16" s="68"/>
      <c r="N16" s="68"/>
      <c r="O16" s="68"/>
      <c r="P16" s="53">
        <f t="shared" si="0"/>
        <v>0</v>
      </c>
      <c r="R16" s="150" t="s">
        <v>63</v>
      </c>
      <c r="S16" s="68"/>
      <c r="T16" s="68"/>
      <c r="U16" s="68"/>
      <c r="Y16" t="s">
        <v>64</v>
      </c>
    </row>
    <row r="17" spans="1:25">
      <c r="A17" s="142">
        <v>5</v>
      </c>
      <c r="B17" s="61" t="s">
        <v>65</v>
      </c>
      <c r="C17" s="67"/>
      <c r="D17" s="67"/>
      <c r="E17" s="67"/>
      <c r="F17" s="67"/>
      <c r="G17" s="67"/>
      <c r="H17" s="67"/>
      <c r="I17" s="67"/>
      <c r="J17" s="67"/>
      <c r="K17" s="67"/>
      <c r="L17" s="67"/>
      <c r="M17" s="67"/>
      <c r="N17" s="67"/>
      <c r="O17" s="67"/>
      <c r="P17" s="53">
        <f t="shared" si="0"/>
        <v>0</v>
      </c>
      <c r="R17" s="61" t="s">
        <v>65</v>
      </c>
      <c r="S17" s="67"/>
      <c r="T17" s="67"/>
      <c r="U17" s="67"/>
      <c r="Y17" t="s">
        <v>66</v>
      </c>
    </row>
    <row r="18" spans="1:25">
      <c r="A18" s="142">
        <f>A17+1</f>
        <v>6</v>
      </c>
      <c r="B18" s="150" t="s">
        <v>67</v>
      </c>
      <c r="C18" s="68"/>
      <c r="D18" s="68"/>
      <c r="E18" s="68"/>
      <c r="F18" s="68"/>
      <c r="G18" s="68"/>
      <c r="H18" s="68"/>
      <c r="I18" s="68"/>
      <c r="J18" s="68"/>
      <c r="K18" s="68"/>
      <c r="L18" s="68"/>
      <c r="M18" s="68"/>
      <c r="N18" s="68"/>
      <c r="O18" s="68"/>
      <c r="P18" s="53">
        <f t="shared" si="0"/>
        <v>0</v>
      </c>
      <c r="R18" s="150" t="s">
        <v>67</v>
      </c>
      <c r="S18" s="68"/>
      <c r="T18" s="68"/>
      <c r="U18" s="68"/>
      <c r="X18" t="s">
        <v>68</v>
      </c>
    </row>
    <row r="19" spans="1:25">
      <c r="A19" s="142">
        <f t="shared" ref="A19:A27" si="1">A18+1</f>
        <v>7</v>
      </c>
      <c r="B19" s="61" t="s">
        <v>69</v>
      </c>
      <c r="C19" s="67"/>
      <c r="D19" s="67"/>
      <c r="E19" s="67"/>
      <c r="F19" s="67"/>
      <c r="G19" s="67"/>
      <c r="H19" s="67"/>
      <c r="I19" s="67"/>
      <c r="J19" s="67"/>
      <c r="K19" s="67"/>
      <c r="L19" s="67"/>
      <c r="M19" s="67"/>
      <c r="N19" s="67"/>
      <c r="O19" s="67"/>
      <c r="P19" s="53">
        <f t="shared" si="0"/>
        <v>0</v>
      </c>
      <c r="R19" s="61" t="s">
        <v>69</v>
      </c>
      <c r="S19" s="67"/>
      <c r="T19" s="67"/>
      <c r="U19" s="67"/>
      <c r="X19" t="s">
        <v>70</v>
      </c>
    </row>
    <row r="20" spans="1:25">
      <c r="A20" s="142">
        <f t="shared" si="1"/>
        <v>8</v>
      </c>
      <c r="B20" s="150" t="s">
        <v>71</v>
      </c>
      <c r="C20" s="68"/>
      <c r="D20" s="68"/>
      <c r="E20" s="68"/>
      <c r="F20" s="68"/>
      <c r="G20" s="68"/>
      <c r="H20" s="68"/>
      <c r="I20" s="68"/>
      <c r="J20" s="68"/>
      <c r="K20" s="68"/>
      <c r="L20" s="68"/>
      <c r="M20" s="68"/>
      <c r="N20" s="68"/>
      <c r="O20" s="68"/>
      <c r="P20" s="53">
        <f t="shared" si="0"/>
        <v>0</v>
      </c>
      <c r="R20" s="150" t="s">
        <v>71</v>
      </c>
      <c r="S20" s="68"/>
      <c r="T20" s="68"/>
      <c r="U20" s="68"/>
      <c r="X20" t="s">
        <v>72</v>
      </c>
    </row>
    <row r="21" spans="1:25">
      <c r="A21" s="142">
        <f t="shared" si="1"/>
        <v>9</v>
      </c>
      <c r="B21" s="61" t="s">
        <v>73</v>
      </c>
      <c r="C21" s="67"/>
      <c r="D21" s="67"/>
      <c r="E21" s="67"/>
      <c r="F21" s="67"/>
      <c r="G21" s="67"/>
      <c r="H21" s="67"/>
      <c r="I21" s="67"/>
      <c r="J21" s="67"/>
      <c r="K21" s="67"/>
      <c r="L21" s="67"/>
      <c r="M21" s="67"/>
      <c r="N21" s="67"/>
      <c r="O21" s="67"/>
      <c r="P21" s="53">
        <f t="shared" si="0"/>
        <v>0</v>
      </c>
      <c r="R21" s="61" t="s">
        <v>73</v>
      </c>
      <c r="S21" s="67"/>
      <c r="T21" s="67"/>
      <c r="U21" s="67"/>
      <c r="X21" t="s">
        <v>74</v>
      </c>
    </row>
    <row r="22" spans="1:25">
      <c r="A22" s="142">
        <f t="shared" si="1"/>
        <v>10</v>
      </c>
      <c r="B22" s="150" t="s">
        <v>75</v>
      </c>
      <c r="C22" s="68"/>
      <c r="D22" s="68"/>
      <c r="E22" s="68"/>
      <c r="F22" s="68"/>
      <c r="G22" s="68"/>
      <c r="H22" s="68"/>
      <c r="I22" s="68"/>
      <c r="J22" s="68"/>
      <c r="K22" s="68"/>
      <c r="L22" s="68"/>
      <c r="M22" s="68"/>
      <c r="N22" s="68"/>
      <c r="O22" s="68"/>
      <c r="P22" s="53">
        <f t="shared" si="0"/>
        <v>0</v>
      </c>
      <c r="R22" s="150" t="s">
        <v>75</v>
      </c>
      <c r="S22" s="68"/>
      <c r="T22" s="68"/>
      <c r="U22" s="68"/>
      <c r="X22" t="s">
        <v>76</v>
      </c>
    </row>
    <row r="23" spans="1:25">
      <c r="A23" s="142">
        <f t="shared" si="1"/>
        <v>11</v>
      </c>
      <c r="B23" s="61" t="s">
        <v>77</v>
      </c>
      <c r="C23" s="67"/>
      <c r="D23" s="67"/>
      <c r="E23" s="67"/>
      <c r="F23" s="67"/>
      <c r="G23" s="67"/>
      <c r="H23" s="67"/>
      <c r="I23" s="67"/>
      <c r="J23" s="67"/>
      <c r="K23" s="67"/>
      <c r="L23" s="67"/>
      <c r="M23" s="67"/>
      <c r="N23" s="67"/>
      <c r="O23" s="67"/>
      <c r="P23" s="53">
        <f t="shared" si="0"/>
        <v>0</v>
      </c>
      <c r="R23" s="61" t="s">
        <v>77</v>
      </c>
      <c r="S23" s="67"/>
      <c r="T23" s="67"/>
      <c r="U23" s="67"/>
    </row>
    <row r="24" spans="1:25">
      <c r="A24" s="142">
        <f t="shared" si="1"/>
        <v>12</v>
      </c>
      <c r="B24" s="150" t="s">
        <v>78</v>
      </c>
      <c r="C24" s="68"/>
      <c r="D24" s="68"/>
      <c r="E24" s="68"/>
      <c r="F24" s="68"/>
      <c r="G24" s="68"/>
      <c r="H24" s="68"/>
      <c r="I24" s="68"/>
      <c r="J24" s="68"/>
      <c r="K24" s="68"/>
      <c r="L24" s="68"/>
      <c r="M24" s="68"/>
      <c r="N24" s="68"/>
      <c r="O24" s="68"/>
      <c r="P24" s="53">
        <f t="shared" si="0"/>
        <v>0</v>
      </c>
      <c r="R24" s="150" t="s">
        <v>78</v>
      </c>
      <c r="S24" s="68"/>
      <c r="T24" s="68"/>
      <c r="U24" s="68"/>
    </row>
    <row r="25" spans="1:25">
      <c r="A25" s="142">
        <f t="shared" si="1"/>
        <v>13</v>
      </c>
      <c r="B25" s="61" t="s">
        <v>79</v>
      </c>
      <c r="C25" s="67"/>
      <c r="D25" s="67"/>
      <c r="E25" s="67"/>
      <c r="F25" s="67"/>
      <c r="G25" s="67"/>
      <c r="H25" s="67"/>
      <c r="I25" s="67"/>
      <c r="J25" s="67"/>
      <c r="K25" s="67"/>
      <c r="L25" s="67"/>
      <c r="M25" s="67"/>
      <c r="N25" s="67"/>
      <c r="O25" s="67"/>
      <c r="P25" s="53">
        <f t="shared" si="0"/>
        <v>0</v>
      </c>
      <c r="R25" s="61" t="s">
        <v>79</v>
      </c>
      <c r="S25" s="67"/>
      <c r="T25" s="67"/>
      <c r="U25" s="67"/>
    </row>
    <row r="26" spans="1:25">
      <c r="A26" s="142">
        <f t="shared" si="1"/>
        <v>14</v>
      </c>
      <c r="B26" s="150" t="s">
        <v>80</v>
      </c>
      <c r="C26" s="68"/>
      <c r="D26" s="68"/>
      <c r="E26" s="68"/>
      <c r="F26" s="68"/>
      <c r="G26" s="68"/>
      <c r="H26" s="68"/>
      <c r="I26" s="68"/>
      <c r="J26" s="68"/>
      <c r="K26" s="68"/>
      <c r="L26" s="68"/>
      <c r="M26" s="68"/>
      <c r="N26" s="68"/>
      <c r="O26" s="68"/>
      <c r="P26" s="53">
        <f t="shared" si="0"/>
        <v>0</v>
      </c>
      <c r="R26" s="150" t="s">
        <v>80</v>
      </c>
      <c r="S26" s="68"/>
      <c r="T26" s="68"/>
      <c r="U26" s="68"/>
    </row>
    <row r="27" spans="1:25">
      <c r="A27" s="142">
        <f t="shared" si="1"/>
        <v>15</v>
      </c>
      <c r="B27" s="61" t="s">
        <v>81</v>
      </c>
      <c r="C27" s="67"/>
      <c r="D27" s="67"/>
      <c r="E27" s="67"/>
      <c r="F27" s="67"/>
      <c r="G27" s="67"/>
      <c r="H27" s="67"/>
      <c r="I27" s="67"/>
      <c r="J27" s="67"/>
      <c r="K27" s="67"/>
      <c r="L27" s="67"/>
      <c r="M27" s="67"/>
      <c r="N27" s="67"/>
      <c r="O27" s="67"/>
      <c r="P27" s="53">
        <f t="shared" si="0"/>
        <v>0</v>
      </c>
      <c r="R27" s="61" t="s">
        <v>81</v>
      </c>
      <c r="S27" s="67"/>
      <c r="T27" s="67"/>
      <c r="U27" s="67"/>
    </row>
    <row r="28" spans="1:25">
      <c r="A28" s="142"/>
      <c r="B28" s="150"/>
      <c r="C28" s="68"/>
      <c r="D28" s="68"/>
      <c r="E28" s="68"/>
      <c r="F28" s="68"/>
      <c r="G28" s="68"/>
      <c r="H28" s="68"/>
      <c r="I28" s="68"/>
      <c r="J28" s="68"/>
      <c r="K28" s="68"/>
      <c r="L28" s="68"/>
      <c r="M28" s="68"/>
      <c r="N28" s="68"/>
      <c r="O28" s="68"/>
      <c r="P28" s="53">
        <f t="shared" si="0"/>
        <v>0</v>
      </c>
      <c r="R28" s="150" t="s">
        <v>82</v>
      </c>
      <c r="S28" s="68"/>
      <c r="T28" s="68"/>
      <c r="U28" s="68"/>
    </row>
    <row r="29" spans="1:25">
      <c r="A29" s="142"/>
      <c r="B29" s="61"/>
      <c r="C29" s="67"/>
      <c r="D29" s="67"/>
      <c r="E29" s="67"/>
      <c r="F29" s="67"/>
      <c r="G29" s="67"/>
      <c r="H29" s="67"/>
      <c r="I29" s="67"/>
      <c r="J29" s="67"/>
      <c r="K29" s="67"/>
      <c r="L29" s="67"/>
      <c r="M29" s="67"/>
      <c r="N29" s="67"/>
      <c r="O29" s="67"/>
      <c r="P29" s="53">
        <f t="shared" si="0"/>
        <v>0</v>
      </c>
      <c r="R29" s="61" t="s">
        <v>83</v>
      </c>
      <c r="S29" s="67"/>
      <c r="T29" s="67"/>
      <c r="U29" s="67"/>
    </row>
    <row r="30" spans="1:25">
      <c r="A30" s="142"/>
      <c r="B30" s="150"/>
      <c r="C30" s="68"/>
      <c r="D30" s="68"/>
      <c r="E30" s="68"/>
      <c r="F30" s="68"/>
      <c r="G30" s="68"/>
      <c r="H30" s="68"/>
      <c r="I30" s="68"/>
      <c r="J30" s="68"/>
      <c r="K30" s="68"/>
      <c r="L30" s="68"/>
      <c r="M30" s="68"/>
      <c r="N30" s="68"/>
      <c r="O30" s="68"/>
      <c r="P30" s="53">
        <f t="shared" si="0"/>
        <v>0</v>
      </c>
      <c r="R30" s="150" t="s">
        <v>84</v>
      </c>
      <c r="S30" s="68"/>
      <c r="T30" s="68"/>
      <c r="U30" s="68"/>
    </row>
    <row r="31" spans="1:25">
      <c r="A31" s="142"/>
      <c r="B31" s="61"/>
      <c r="C31" s="67"/>
      <c r="D31" s="67"/>
      <c r="E31" s="67"/>
      <c r="F31" s="67"/>
      <c r="G31" s="67"/>
      <c r="H31" s="67"/>
      <c r="I31" s="67"/>
      <c r="J31" s="67"/>
      <c r="K31" s="67"/>
      <c r="L31" s="67"/>
      <c r="M31" s="67"/>
      <c r="N31" s="67"/>
      <c r="O31" s="67"/>
      <c r="P31" s="53">
        <f t="shared" si="0"/>
        <v>0</v>
      </c>
      <c r="R31" s="61" t="s">
        <v>85</v>
      </c>
      <c r="S31" s="67"/>
      <c r="T31" s="67"/>
      <c r="U31" s="67"/>
    </row>
    <row r="32" spans="1:25">
      <c r="A32" s="142"/>
      <c r="B32" s="150"/>
      <c r="C32" s="68"/>
      <c r="D32" s="68"/>
      <c r="E32" s="68"/>
      <c r="F32" s="68"/>
      <c r="G32" s="68"/>
      <c r="H32" s="68"/>
      <c r="I32" s="68"/>
      <c r="J32" s="68"/>
      <c r="K32" s="68"/>
      <c r="L32" s="68"/>
      <c r="M32" s="68"/>
      <c r="N32" s="68"/>
      <c r="O32" s="68"/>
      <c r="P32" s="53">
        <f t="shared" si="0"/>
        <v>0</v>
      </c>
      <c r="R32" s="150" t="s">
        <v>86</v>
      </c>
      <c r="S32" s="68"/>
      <c r="T32" s="68"/>
      <c r="U32" s="68"/>
    </row>
    <row r="33" spans="1:21">
      <c r="A33" s="142"/>
      <c r="B33" s="61"/>
      <c r="C33" s="67"/>
      <c r="D33" s="67"/>
      <c r="E33" s="67"/>
      <c r="F33" s="67"/>
      <c r="G33" s="67"/>
      <c r="H33" s="67"/>
      <c r="I33" s="67"/>
      <c r="J33" s="67"/>
      <c r="K33" s="67"/>
      <c r="L33" s="67"/>
      <c r="M33" s="67"/>
      <c r="N33" s="67"/>
      <c r="O33" s="67"/>
      <c r="P33" s="53">
        <f t="shared" si="0"/>
        <v>0</v>
      </c>
      <c r="R33" s="61" t="s">
        <v>87</v>
      </c>
      <c r="S33" s="67"/>
      <c r="T33" s="67"/>
      <c r="U33" s="67"/>
    </row>
    <row r="34" spans="1:21">
      <c r="A34" s="142"/>
      <c r="B34" s="150"/>
      <c r="C34" s="68"/>
      <c r="D34" s="68"/>
      <c r="E34" s="68"/>
      <c r="F34" s="68"/>
      <c r="G34" s="68"/>
      <c r="H34" s="68"/>
      <c r="I34" s="68"/>
      <c r="J34" s="68"/>
      <c r="K34" s="68"/>
      <c r="L34" s="68"/>
      <c r="M34" s="68"/>
      <c r="N34" s="68"/>
      <c r="O34" s="68"/>
      <c r="P34" s="53">
        <f t="shared" si="0"/>
        <v>0</v>
      </c>
      <c r="R34" s="150" t="s">
        <v>88</v>
      </c>
      <c r="S34" s="68"/>
      <c r="T34" s="68"/>
      <c r="U34" s="68"/>
    </row>
    <row r="35" spans="1:21">
      <c r="A35" s="142"/>
      <c r="B35" s="61"/>
      <c r="C35" s="67"/>
      <c r="D35" s="67"/>
      <c r="E35" s="67"/>
      <c r="F35" s="67"/>
      <c r="G35" s="67"/>
      <c r="H35" s="67"/>
      <c r="I35" s="67"/>
      <c r="J35" s="67"/>
      <c r="K35" s="67"/>
      <c r="L35" s="67"/>
      <c r="M35" s="67"/>
      <c r="N35" s="67"/>
      <c r="O35" s="67"/>
      <c r="P35" s="53">
        <f t="shared" si="0"/>
        <v>0</v>
      </c>
      <c r="R35" s="61" t="s">
        <v>89</v>
      </c>
      <c r="S35" s="67"/>
      <c r="T35" s="67"/>
      <c r="U35" s="67"/>
    </row>
    <row r="36" spans="1:21">
      <c r="A36" s="142"/>
      <c r="B36" s="150"/>
      <c r="C36" s="68"/>
      <c r="D36" s="68"/>
      <c r="E36" s="68"/>
      <c r="F36" s="68"/>
      <c r="G36" s="68"/>
      <c r="H36" s="68"/>
      <c r="I36" s="68"/>
      <c r="J36" s="68"/>
      <c r="K36" s="68"/>
      <c r="L36" s="68"/>
      <c r="M36" s="68"/>
      <c r="N36" s="68"/>
      <c r="O36" s="68"/>
      <c r="P36" s="53">
        <f t="shared" si="0"/>
        <v>0</v>
      </c>
      <c r="R36" s="150" t="s">
        <v>90</v>
      </c>
      <c r="S36" s="68"/>
      <c r="T36" s="68"/>
      <c r="U36" s="68"/>
    </row>
    <row r="37" spans="1:21">
      <c r="A37" s="142"/>
      <c r="B37" s="61"/>
      <c r="C37" s="67"/>
      <c r="D37" s="67"/>
      <c r="E37" s="67"/>
      <c r="F37" s="67"/>
      <c r="G37" s="67"/>
      <c r="H37" s="67"/>
      <c r="I37" s="67"/>
      <c r="J37" s="67"/>
      <c r="K37" s="67"/>
      <c r="L37" s="67"/>
      <c r="M37" s="67"/>
      <c r="N37" s="67"/>
      <c r="O37" s="67"/>
      <c r="P37" s="53">
        <f t="shared" si="0"/>
        <v>0</v>
      </c>
      <c r="R37" s="61" t="s">
        <v>91</v>
      </c>
      <c r="S37" s="67"/>
      <c r="T37" s="67"/>
      <c r="U37" s="67"/>
    </row>
    <row r="38" spans="1:21">
      <c r="A38" s="142"/>
      <c r="B38" s="150"/>
      <c r="C38" s="68"/>
      <c r="D38" s="68"/>
      <c r="E38" s="68"/>
      <c r="F38" s="68"/>
      <c r="G38" s="68"/>
      <c r="H38" s="68"/>
      <c r="I38" s="68"/>
      <c r="J38" s="68"/>
      <c r="K38" s="68"/>
      <c r="L38" s="68"/>
      <c r="M38" s="68"/>
      <c r="N38" s="68"/>
      <c r="O38" s="68"/>
      <c r="P38" s="53">
        <f t="shared" si="0"/>
        <v>0</v>
      </c>
      <c r="R38" s="150" t="s">
        <v>92</v>
      </c>
      <c r="S38" s="68"/>
      <c r="T38" s="68"/>
      <c r="U38" s="68"/>
    </row>
    <row r="39" spans="1:21">
      <c r="A39" s="142"/>
      <c r="B39" s="61"/>
      <c r="C39" s="67"/>
      <c r="D39" s="67"/>
      <c r="E39" s="67"/>
      <c r="F39" s="67"/>
      <c r="G39" s="67"/>
      <c r="H39" s="67"/>
      <c r="I39" s="67"/>
      <c r="J39" s="67"/>
      <c r="K39" s="67"/>
      <c r="L39" s="67"/>
      <c r="M39" s="67"/>
      <c r="N39" s="67"/>
      <c r="O39" s="67"/>
      <c r="P39" s="53">
        <f t="shared" si="0"/>
        <v>0</v>
      </c>
      <c r="R39" s="61" t="s">
        <v>93</v>
      </c>
      <c r="S39" s="67"/>
      <c r="T39" s="67"/>
      <c r="U39" s="67"/>
    </row>
    <row r="40" spans="1:21">
      <c r="A40" s="142"/>
      <c r="B40" s="150"/>
      <c r="C40" s="68"/>
      <c r="D40" s="68"/>
      <c r="E40" s="68"/>
      <c r="F40" s="68"/>
      <c r="G40" s="68"/>
      <c r="H40" s="68"/>
      <c r="I40" s="68"/>
      <c r="J40" s="68"/>
      <c r="K40" s="68"/>
      <c r="L40" s="68"/>
      <c r="M40" s="68"/>
      <c r="N40" s="68"/>
      <c r="O40" s="68"/>
      <c r="P40" s="53">
        <f t="shared" si="0"/>
        <v>0</v>
      </c>
      <c r="R40" s="150" t="s">
        <v>94</v>
      </c>
      <c r="S40" s="68"/>
      <c r="T40" s="68"/>
      <c r="U40" s="68"/>
    </row>
    <row r="41" spans="1:21">
      <c r="A41" s="142"/>
      <c r="B41" s="61"/>
      <c r="C41" s="67"/>
      <c r="D41" s="67"/>
      <c r="E41" s="67"/>
      <c r="F41" s="67"/>
      <c r="G41" s="67"/>
      <c r="H41" s="67"/>
      <c r="I41" s="67"/>
      <c r="J41" s="67"/>
      <c r="K41" s="67"/>
      <c r="L41" s="67"/>
      <c r="M41" s="67"/>
      <c r="N41" s="67"/>
      <c r="O41" s="67"/>
      <c r="P41" s="53">
        <f t="shared" si="0"/>
        <v>0</v>
      </c>
      <c r="R41" s="61" t="s">
        <v>95</v>
      </c>
      <c r="S41" s="67"/>
      <c r="T41" s="67"/>
      <c r="U41" s="67"/>
    </row>
    <row r="42" spans="1:21">
      <c r="A42" s="142"/>
      <c r="B42" s="150"/>
      <c r="C42" s="68"/>
      <c r="D42" s="68"/>
      <c r="E42" s="68"/>
      <c r="F42" s="68"/>
      <c r="G42" s="68"/>
      <c r="H42" s="68"/>
      <c r="I42" s="68"/>
      <c r="J42" s="68"/>
      <c r="K42" s="68"/>
      <c r="L42" s="68"/>
      <c r="M42" s="68"/>
      <c r="N42" s="68"/>
      <c r="O42" s="68"/>
      <c r="P42" s="53">
        <f t="shared" si="0"/>
        <v>0</v>
      </c>
      <c r="R42" s="150" t="s">
        <v>96</v>
      </c>
      <c r="S42" s="68"/>
      <c r="T42" s="68"/>
      <c r="U42" s="68"/>
    </row>
    <row r="43" spans="1:21">
      <c r="A43" s="142"/>
      <c r="B43" s="61"/>
      <c r="C43" s="67"/>
      <c r="D43" s="67"/>
      <c r="E43" s="67"/>
      <c r="F43" s="67"/>
      <c r="G43" s="67"/>
      <c r="H43" s="67"/>
      <c r="I43" s="67"/>
      <c r="J43" s="67"/>
      <c r="K43" s="67"/>
      <c r="L43" s="67"/>
      <c r="M43" s="67"/>
      <c r="N43" s="67"/>
      <c r="O43" s="67"/>
      <c r="P43" s="53">
        <f t="shared" si="0"/>
        <v>0</v>
      </c>
      <c r="R43" s="61" t="s">
        <v>97</v>
      </c>
      <c r="S43" s="67"/>
      <c r="T43" s="67"/>
      <c r="U43" s="67"/>
    </row>
    <row r="44" spans="1:21">
      <c r="A44" s="142"/>
      <c r="B44" s="150"/>
      <c r="C44" s="68"/>
      <c r="D44" s="68"/>
      <c r="E44" s="68"/>
      <c r="F44" s="68"/>
      <c r="G44" s="68"/>
      <c r="H44" s="68"/>
      <c r="I44" s="68"/>
      <c r="J44" s="68"/>
      <c r="K44" s="68"/>
      <c r="L44" s="68"/>
      <c r="M44" s="68"/>
      <c r="N44" s="68"/>
      <c r="O44" s="68"/>
      <c r="P44" s="53">
        <f t="shared" si="0"/>
        <v>0</v>
      </c>
      <c r="R44" s="150" t="s">
        <v>98</v>
      </c>
      <c r="S44" s="68"/>
      <c r="T44" s="68"/>
      <c r="U44" s="68"/>
    </row>
    <row r="45" spans="1:21">
      <c r="A45" s="142"/>
      <c r="B45" s="61"/>
      <c r="C45" s="67"/>
      <c r="D45" s="67"/>
      <c r="E45" s="67"/>
      <c r="F45" s="67"/>
      <c r="G45" s="67"/>
      <c r="H45" s="67"/>
      <c r="I45" s="67"/>
      <c r="J45" s="67"/>
      <c r="K45" s="67"/>
      <c r="L45" s="67"/>
      <c r="M45" s="67"/>
      <c r="N45" s="67"/>
      <c r="O45" s="67"/>
      <c r="P45" s="53">
        <f t="shared" si="0"/>
        <v>0</v>
      </c>
      <c r="R45" s="61" t="s">
        <v>99</v>
      </c>
      <c r="S45" s="67"/>
      <c r="T45" s="67"/>
      <c r="U45" s="67"/>
    </row>
    <row r="46" spans="1:21">
      <c r="A46" s="142"/>
      <c r="B46" s="150"/>
      <c r="C46" s="68"/>
      <c r="D46" s="68"/>
      <c r="E46" s="68"/>
      <c r="F46" s="68"/>
      <c r="G46" s="68"/>
      <c r="H46" s="68"/>
      <c r="I46" s="68"/>
      <c r="J46" s="68"/>
      <c r="K46" s="68"/>
      <c r="L46" s="68"/>
      <c r="M46" s="68"/>
      <c r="N46" s="68"/>
      <c r="O46" s="68"/>
      <c r="P46" s="53">
        <f t="shared" si="0"/>
        <v>0</v>
      </c>
      <c r="R46" s="150" t="s">
        <v>100</v>
      </c>
      <c r="S46" s="68"/>
      <c r="T46" s="68"/>
      <c r="U46" s="68"/>
    </row>
    <row r="47" spans="1:21">
      <c r="C47"/>
      <c r="D47"/>
      <c r="E47"/>
      <c r="F47"/>
      <c r="G47"/>
      <c r="H47"/>
      <c r="I47"/>
      <c r="J47"/>
      <c r="K47"/>
      <c r="L47"/>
      <c r="M47"/>
      <c r="N47"/>
      <c r="O47"/>
      <c r="P47"/>
    </row>
  </sheetData>
  <mergeCells count="7">
    <mergeCell ref="E2:F2"/>
    <mergeCell ref="E3:F3"/>
    <mergeCell ref="L6:M6"/>
    <mergeCell ref="G5:I5"/>
    <mergeCell ref="A11:A12"/>
    <mergeCell ref="B11:B12"/>
    <mergeCell ref="A10:B10"/>
  </mergeCells>
  <phoneticPr fontId="22" type="noConversion"/>
  <pageMargins left="0.70866141732283472" right="0.70866141732283472" top="0.78740157480314965" bottom="0.78740157480314965" header="0.31496062992125984" footer="0.31496062992125984"/>
  <pageSetup paperSize="9" scale="70" fitToHeight="0" orientation="landscape" horizontalDpi="4294967293" verticalDpi="0" r:id="rId1"/>
  <customProperties>
    <customPr name="_pios_id" r:id="rId2"/>
  </customProperties>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5"/>
  <sheetViews>
    <sheetView zoomScale="90" zoomScaleNormal="90" workbookViewId="0">
      <selection activeCell="E5" sqref="E5"/>
    </sheetView>
  </sheetViews>
  <sheetFormatPr defaultColWidth="11.42578125" defaultRowHeight="15"/>
  <cols>
    <col min="1" max="1" width="6.5703125" customWidth="1"/>
    <col min="2" max="2" width="28.5703125" customWidth="1"/>
    <col min="3" max="6" width="11.42578125" style="69"/>
    <col min="7" max="7" width="12" style="69" customWidth="1"/>
    <col min="8" max="12" width="11.42578125" style="69"/>
    <col min="13" max="13" width="26.28515625" style="69" customWidth="1"/>
    <col min="14" max="14" width="11.42578125" style="69"/>
    <col min="15" max="15" width="32.5703125" customWidth="1"/>
  </cols>
  <sheetData>
    <row r="1" spans="1:15">
      <c r="A1" s="3" t="s">
        <v>101</v>
      </c>
      <c r="B1" s="26"/>
      <c r="C1" s="65"/>
      <c r="D1" s="65"/>
      <c r="E1" s="65"/>
      <c r="F1" s="65"/>
      <c r="G1" s="65"/>
      <c r="H1" s="65"/>
      <c r="I1" s="65"/>
      <c r="J1" s="65"/>
      <c r="K1" s="65"/>
      <c r="L1" s="65"/>
      <c r="M1" s="65"/>
      <c r="N1" s="65"/>
      <c r="O1" s="54"/>
    </row>
    <row r="2" spans="1:15">
      <c r="A2" s="26"/>
      <c r="B2" s="26"/>
      <c r="C2" s="65"/>
      <c r="D2" s="65"/>
      <c r="E2" s="65"/>
      <c r="F2" s="65"/>
      <c r="G2" s="65"/>
      <c r="H2" s="65"/>
      <c r="I2" s="65"/>
      <c r="J2" s="65"/>
      <c r="K2" s="65"/>
      <c r="L2" s="147" t="s">
        <v>102</v>
      </c>
      <c r="M2" s="147"/>
      <c r="N2" s="65"/>
      <c r="O2" s="54"/>
    </row>
    <row r="3" spans="1:15">
      <c r="A3" s="3" t="s">
        <v>25</v>
      </c>
      <c r="B3" s="2"/>
      <c r="C3" s="65"/>
      <c r="D3" s="65"/>
      <c r="E3" s="65"/>
      <c r="F3" s="65"/>
      <c r="G3" s="65"/>
      <c r="H3" s="65"/>
      <c r="I3" s="65"/>
      <c r="J3" s="65"/>
      <c r="K3" s="65"/>
      <c r="L3" s="147"/>
      <c r="M3" s="148" t="s">
        <v>103</v>
      </c>
      <c r="N3" s="65"/>
    </row>
    <row r="4" spans="1:15">
      <c r="A4" s="55" t="s">
        <v>28</v>
      </c>
      <c r="B4" s="56"/>
      <c r="C4" s="78">
        <f>SUM(COUNTIF(M12:M433,"&gt;0"),(COUNTIF(M12:M433,"&lt;0")))</f>
        <v>0</v>
      </c>
      <c r="D4" s="65"/>
      <c r="E4" s="73"/>
      <c r="F4" s="65"/>
      <c r="G4" s="65"/>
      <c r="H4" s="65"/>
      <c r="I4" s="73"/>
      <c r="J4" s="73"/>
      <c r="L4" s="147"/>
      <c r="M4" s="148" t="s">
        <v>104</v>
      </c>
    </row>
    <row r="5" spans="1:15">
      <c r="A5" s="57" t="s">
        <v>30</v>
      </c>
      <c r="B5" s="58"/>
      <c r="C5" s="78">
        <f>E5</f>
        <v>0</v>
      </c>
      <c r="D5" s="73"/>
      <c r="E5" s="73"/>
      <c r="F5" s="73"/>
      <c r="G5" s="73"/>
      <c r="H5" s="73"/>
      <c r="I5" s="73"/>
      <c r="J5" s="73"/>
      <c r="L5" s="75"/>
      <c r="M5" s="73"/>
      <c r="N5" s="76"/>
    </row>
    <row r="6" spans="1:15">
      <c r="A6" s="59" t="s">
        <v>32</v>
      </c>
      <c r="B6" s="77"/>
      <c r="C6" s="79"/>
      <c r="D6" s="74"/>
      <c r="E6" s="74"/>
      <c r="F6" s="74"/>
      <c r="G6" s="74"/>
      <c r="H6" s="74"/>
      <c r="I6" s="74"/>
      <c r="J6" s="74"/>
      <c r="K6" s="74"/>
      <c r="L6" s="74"/>
      <c r="M6" s="65"/>
      <c r="N6" s="74"/>
      <c r="O6" s="54"/>
    </row>
    <row r="7" spans="1:15">
      <c r="A7" s="26"/>
      <c r="B7" s="26"/>
      <c r="C7" s="65"/>
      <c r="D7" s="65"/>
      <c r="E7" s="65"/>
      <c r="F7" s="65"/>
      <c r="G7" s="65"/>
      <c r="H7" s="65"/>
      <c r="I7" s="65"/>
      <c r="J7" s="65"/>
      <c r="K7" s="65"/>
      <c r="L7" s="65"/>
      <c r="M7" s="65"/>
      <c r="N7" s="65"/>
      <c r="O7" s="54"/>
    </row>
    <row r="8" spans="1:15">
      <c r="A8" s="60"/>
      <c r="B8" s="60"/>
      <c r="C8" s="94" t="s">
        <v>38</v>
      </c>
      <c r="D8" s="94"/>
      <c r="E8" s="94"/>
      <c r="F8" s="94"/>
      <c r="G8" s="94"/>
      <c r="H8" s="94"/>
      <c r="I8" s="94"/>
      <c r="J8" s="94"/>
      <c r="K8" s="94"/>
      <c r="L8" s="94"/>
      <c r="M8" s="66"/>
      <c r="N8" s="94"/>
      <c r="O8" s="54"/>
    </row>
    <row r="9" spans="1:15">
      <c r="A9" s="240" t="s">
        <v>40</v>
      </c>
      <c r="B9" s="240"/>
      <c r="C9" s="241" t="s">
        <v>105</v>
      </c>
      <c r="D9" s="242"/>
      <c r="E9" s="242"/>
      <c r="F9" s="242"/>
      <c r="G9" s="242"/>
      <c r="H9" s="242"/>
      <c r="I9" s="242"/>
      <c r="J9" s="242"/>
      <c r="K9" s="242"/>
      <c r="L9" s="242"/>
      <c r="M9" s="242"/>
      <c r="N9" s="243"/>
      <c r="O9" s="54"/>
    </row>
    <row r="10" spans="1:15">
      <c r="A10" s="236" t="s">
        <v>44</v>
      </c>
      <c r="B10" s="238" t="s">
        <v>40</v>
      </c>
      <c r="C10" s="63"/>
      <c r="D10" s="63"/>
      <c r="E10" s="63"/>
      <c r="F10" s="63"/>
      <c r="G10" s="63"/>
      <c r="H10" s="63"/>
      <c r="I10" s="63"/>
      <c r="J10" s="63"/>
      <c r="K10" s="63"/>
      <c r="L10" s="63"/>
      <c r="M10" s="62"/>
      <c r="N10" s="63"/>
    </row>
    <row r="11" spans="1:15" ht="40.5" customHeight="1">
      <c r="A11" s="237"/>
      <c r="B11" s="239"/>
      <c r="C11" s="64" t="s">
        <v>106</v>
      </c>
      <c r="D11" s="64" t="s">
        <v>107</v>
      </c>
      <c r="E11" s="64" t="s">
        <v>46</v>
      </c>
      <c r="F11" s="64" t="s">
        <v>47</v>
      </c>
      <c r="G11" s="64" t="s">
        <v>108</v>
      </c>
      <c r="H11" s="64" t="s">
        <v>109</v>
      </c>
      <c r="I11" s="64" t="s">
        <v>110</v>
      </c>
      <c r="J11" s="64" t="s">
        <v>111</v>
      </c>
      <c r="K11" s="64" t="s">
        <v>49</v>
      </c>
      <c r="L11" s="64" t="s">
        <v>50</v>
      </c>
      <c r="M11" s="70" t="s">
        <v>54</v>
      </c>
      <c r="N11" s="64" t="s">
        <v>112</v>
      </c>
    </row>
    <row r="12" spans="1:15">
      <c r="A12" s="142">
        <v>1</v>
      </c>
      <c r="B12" s="61" t="s">
        <v>59</v>
      </c>
      <c r="C12" s="71"/>
      <c r="D12" s="67"/>
      <c r="E12" s="67"/>
      <c r="F12" s="67"/>
      <c r="G12" s="67"/>
      <c r="H12" s="67"/>
      <c r="I12" s="67"/>
      <c r="J12" s="67"/>
      <c r="K12" s="67"/>
      <c r="L12" s="67"/>
      <c r="M12" s="86">
        <f>C12+D12+E12+F12+G12+H12+I12+J12+K12+L12</f>
        <v>0</v>
      </c>
      <c r="N12" s="67"/>
    </row>
    <row r="13" spans="1:15">
      <c r="A13" s="142">
        <v>2</v>
      </c>
      <c r="B13" s="150" t="s">
        <v>60</v>
      </c>
      <c r="C13" s="68"/>
      <c r="D13" s="68"/>
      <c r="E13" s="68"/>
      <c r="F13" s="68"/>
      <c r="G13" s="68"/>
      <c r="H13" s="68"/>
      <c r="I13" s="68"/>
      <c r="J13" s="68"/>
      <c r="K13" s="68"/>
      <c r="L13" s="68"/>
      <c r="M13" s="86">
        <f t="shared" ref="M13:M31" si="0">C13+D13+E13+F13+G13+H13+I13+J13+K13+L13</f>
        <v>0</v>
      </c>
      <c r="N13" s="68"/>
    </row>
    <row r="14" spans="1:15">
      <c r="A14" s="142">
        <v>3</v>
      </c>
      <c r="B14" s="61" t="s">
        <v>61</v>
      </c>
      <c r="C14" s="67"/>
      <c r="D14" s="67"/>
      <c r="E14" s="67"/>
      <c r="F14" s="67"/>
      <c r="G14" s="67"/>
      <c r="H14" s="67"/>
      <c r="I14" s="67"/>
      <c r="J14" s="67"/>
      <c r="K14" s="67"/>
      <c r="L14" s="67"/>
      <c r="M14" s="86">
        <f t="shared" si="0"/>
        <v>0</v>
      </c>
      <c r="N14" s="67"/>
    </row>
    <row r="15" spans="1:15">
      <c r="A15" s="142">
        <v>4</v>
      </c>
      <c r="B15" s="150" t="s">
        <v>63</v>
      </c>
      <c r="C15" s="68"/>
      <c r="D15" s="68"/>
      <c r="E15" s="68"/>
      <c r="F15" s="68"/>
      <c r="G15" s="68"/>
      <c r="H15" s="68"/>
      <c r="I15" s="68"/>
      <c r="J15" s="68"/>
      <c r="K15" s="68"/>
      <c r="L15" s="68"/>
      <c r="M15" s="86">
        <f t="shared" si="0"/>
        <v>0</v>
      </c>
      <c r="N15" s="68"/>
    </row>
    <row r="16" spans="1:15">
      <c r="A16" s="142">
        <v>5</v>
      </c>
      <c r="B16" s="61" t="s">
        <v>65</v>
      </c>
      <c r="C16" s="71"/>
      <c r="D16" s="67"/>
      <c r="E16" s="67"/>
      <c r="F16" s="67"/>
      <c r="G16" s="67"/>
      <c r="H16" s="67"/>
      <c r="I16" s="67"/>
      <c r="J16" s="67"/>
      <c r="K16" s="67"/>
      <c r="L16" s="67"/>
      <c r="M16" s="86">
        <f t="shared" si="0"/>
        <v>0</v>
      </c>
      <c r="N16" s="67"/>
    </row>
    <row r="17" spans="1:14">
      <c r="A17" s="142">
        <v>6</v>
      </c>
      <c r="B17" s="150" t="s">
        <v>67</v>
      </c>
      <c r="C17" s="68"/>
      <c r="D17" s="68"/>
      <c r="E17" s="68"/>
      <c r="F17" s="68"/>
      <c r="G17" s="68"/>
      <c r="H17" s="68"/>
      <c r="I17" s="68"/>
      <c r="J17" s="68"/>
      <c r="K17" s="68"/>
      <c r="L17" s="68"/>
      <c r="M17" s="86">
        <f t="shared" si="0"/>
        <v>0</v>
      </c>
      <c r="N17" s="68"/>
    </row>
    <row r="18" spans="1:14">
      <c r="A18" s="142">
        <v>7</v>
      </c>
      <c r="B18" s="61" t="s">
        <v>69</v>
      </c>
      <c r="C18" s="67"/>
      <c r="D18" s="67"/>
      <c r="E18" s="67"/>
      <c r="F18" s="67"/>
      <c r="G18" s="67"/>
      <c r="H18" s="67"/>
      <c r="I18" s="67"/>
      <c r="J18" s="67"/>
      <c r="K18" s="67"/>
      <c r="L18" s="67"/>
      <c r="M18" s="86">
        <f t="shared" si="0"/>
        <v>0</v>
      </c>
      <c r="N18" s="67"/>
    </row>
    <row r="19" spans="1:14">
      <c r="A19" s="142">
        <v>8</v>
      </c>
      <c r="B19" s="150" t="s">
        <v>71</v>
      </c>
      <c r="C19" s="68"/>
      <c r="D19" s="68"/>
      <c r="E19" s="68"/>
      <c r="F19" s="68"/>
      <c r="G19" s="68"/>
      <c r="H19" s="68"/>
      <c r="I19" s="68"/>
      <c r="J19" s="68"/>
      <c r="K19" s="68"/>
      <c r="L19" s="68"/>
      <c r="M19" s="86">
        <f t="shared" si="0"/>
        <v>0</v>
      </c>
      <c r="N19" s="68"/>
    </row>
    <row r="20" spans="1:14">
      <c r="A20" s="142">
        <v>9</v>
      </c>
      <c r="B20" s="61" t="s">
        <v>73</v>
      </c>
      <c r="C20" s="67"/>
      <c r="D20" s="67"/>
      <c r="E20" s="67"/>
      <c r="F20" s="67"/>
      <c r="G20" s="67"/>
      <c r="H20" s="67"/>
      <c r="I20" s="67"/>
      <c r="J20" s="67"/>
      <c r="K20" s="67"/>
      <c r="L20" s="67"/>
      <c r="M20" s="86">
        <f t="shared" si="0"/>
        <v>0</v>
      </c>
      <c r="N20" s="67"/>
    </row>
    <row r="21" spans="1:14">
      <c r="A21" s="142">
        <v>10</v>
      </c>
      <c r="B21" s="150" t="s">
        <v>75</v>
      </c>
      <c r="C21" s="68"/>
      <c r="D21" s="68"/>
      <c r="E21" s="68"/>
      <c r="F21" s="68"/>
      <c r="G21" s="68"/>
      <c r="H21" s="68"/>
      <c r="I21" s="68"/>
      <c r="J21" s="68"/>
      <c r="K21" s="68"/>
      <c r="L21" s="68"/>
      <c r="M21" s="86">
        <f t="shared" si="0"/>
        <v>0</v>
      </c>
      <c r="N21" s="68"/>
    </row>
    <row r="22" spans="1:14">
      <c r="A22" s="142">
        <v>11</v>
      </c>
      <c r="B22" s="61" t="s">
        <v>77</v>
      </c>
      <c r="C22" s="67"/>
      <c r="D22" s="67"/>
      <c r="E22" s="67"/>
      <c r="F22" s="67"/>
      <c r="G22" s="67"/>
      <c r="H22" s="67"/>
      <c r="I22" s="67"/>
      <c r="J22" s="67"/>
      <c r="K22" s="67"/>
      <c r="L22" s="67"/>
      <c r="M22" s="86">
        <f t="shared" si="0"/>
        <v>0</v>
      </c>
      <c r="N22" s="67"/>
    </row>
    <row r="23" spans="1:14">
      <c r="A23" s="142">
        <v>12</v>
      </c>
      <c r="B23" s="150" t="s">
        <v>78</v>
      </c>
      <c r="C23" s="68"/>
      <c r="D23" s="68"/>
      <c r="E23" s="68"/>
      <c r="F23" s="68"/>
      <c r="G23" s="68"/>
      <c r="H23" s="68"/>
      <c r="I23" s="68"/>
      <c r="J23" s="68"/>
      <c r="K23" s="68"/>
      <c r="L23" s="68"/>
      <c r="M23" s="86">
        <f t="shared" si="0"/>
        <v>0</v>
      </c>
      <c r="N23" s="68"/>
    </row>
    <row r="24" spans="1:14">
      <c r="A24" s="142">
        <v>13</v>
      </c>
      <c r="B24" s="61" t="s">
        <v>79</v>
      </c>
      <c r="C24" s="67"/>
      <c r="D24" s="67"/>
      <c r="E24" s="67"/>
      <c r="F24" s="67"/>
      <c r="G24" s="67"/>
      <c r="H24" s="67"/>
      <c r="I24" s="67"/>
      <c r="J24" s="67"/>
      <c r="K24" s="67"/>
      <c r="L24" s="67"/>
      <c r="M24" s="86">
        <f t="shared" si="0"/>
        <v>0</v>
      </c>
      <c r="N24" s="67"/>
    </row>
    <row r="25" spans="1:14">
      <c r="A25" s="142">
        <v>14</v>
      </c>
      <c r="B25" s="150" t="s">
        <v>80</v>
      </c>
      <c r="C25" s="68"/>
      <c r="D25" s="68"/>
      <c r="E25" s="68"/>
      <c r="F25" s="68"/>
      <c r="G25" s="68"/>
      <c r="H25" s="68"/>
      <c r="I25" s="68"/>
      <c r="J25" s="68"/>
      <c r="K25" s="68"/>
      <c r="L25" s="68"/>
      <c r="M25" s="86">
        <f t="shared" si="0"/>
        <v>0</v>
      </c>
      <c r="N25" s="68"/>
    </row>
    <row r="26" spans="1:14">
      <c r="A26" s="142">
        <v>15</v>
      </c>
      <c r="B26" s="61" t="s">
        <v>81</v>
      </c>
      <c r="C26" s="67"/>
      <c r="D26" s="67"/>
      <c r="E26" s="67"/>
      <c r="F26" s="67"/>
      <c r="G26" s="67"/>
      <c r="H26" s="67"/>
      <c r="I26" s="67"/>
      <c r="J26" s="67"/>
      <c r="K26" s="67"/>
      <c r="L26" s="67"/>
      <c r="M26" s="86">
        <f t="shared" si="0"/>
        <v>0</v>
      </c>
      <c r="N26" s="67"/>
    </row>
    <row r="27" spans="1:14">
      <c r="A27" s="142">
        <v>16</v>
      </c>
      <c r="B27" s="150" t="s">
        <v>82</v>
      </c>
      <c r="C27" s="68"/>
      <c r="D27" s="68"/>
      <c r="E27" s="68"/>
      <c r="F27" s="68"/>
      <c r="G27" s="68"/>
      <c r="H27" s="68"/>
      <c r="I27" s="68"/>
      <c r="J27" s="68"/>
      <c r="K27" s="68"/>
      <c r="L27" s="68"/>
      <c r="M27" s="86">
        <f t="shared" si="0"/>
        <v>0</v>
      </c>
      <c r="N27" s="68"/>
    </row>
    <row r="28" spans="1:14">
      <c r="A28" s="142">
        <v>17</v>
      </c>
      <c r="B28" s="61" t="s">
        <v>83</v>
      </c>
      <c r="C28" s="67"/>
      <c r="D28" s="67"/>
      <c r="E28" s="67"/>
      <c r="F28" s="67"/>
      <c r="G28" s="67"/>
      <c r="H28" s="67"/>
      <c r="I28" s="67"/>
      <c r="J28" s="67"/>
      <c r="K28" s="67"/>
      <c r="L28" s="67"/>
      <c r="M28" s="86">
        <f t="shared" si="0"/>
        <v>0</v>
      </c>
      <c r="N28" s="67"/>
    </row>
    <row r="29" spans="1:14">
      <c r="A29" s="142">
        <v>18</v>
      </c>
      <c r="B29" s="150" t="s">
        <v>84</v>
      </c>
      <c r="C29" s="68"/>
      <c r="D29" s="68"/>
      <c r="E29" s="68"/>
      <c r="F29" s="68"/>
      <c r="G29" s="68"/>
      <c r="H29" s="68"/>
      <c r="I29" s="68"/>
      <c r="J29" s="68"/>
      <c r="K29" s="68"/>
      <c r="L29" s="68"/>
      <c r="M29" s="86">
        <f t="shared" si="0"/>
        <v>0</v>
      </c>
      <c r="N29" s="68"/>
    </row>
    <row r="30" spans="1:14">
      <c r="A30" s="142">
        <v>19</v>
      </c>
      <c r="B30" s="61" t="s">
        <v>85</v>
      </c>
      <c r="C30" s="71"/>
      <c r="D30" s="67"/>
      <c r="E30" s="67"/>
      <c r="F30" s="67"/>
      <c r="G30" s="67"/>
      <c r="H30" s="67"/>
      <c r="I30" s="67"/>
      <c r="J30" s="67"/>
      <c r="K30" s="67"/>
      <c r="L30" s="67"/>
      <c r="M30" s="86">
        <f t="shared" si="0"/>
        <v>0</v>
      </c>
      <c r="N30" s="67"/>
    </row>
    <row r="31" spans="1:14">
      <c r="A31" s="142">
        <v>20</v>
      </c>
      <c r="B31" s="150" t="s">
        <v>86</v>
      </c>
      <c r="C31" s="68"/>
      <c r="D31" s="68"/>
      <c r="E31" s="68"/>
      <c r="F31" s="68"/>
      <c r="G31" s="68"/>
      <c r="H31" s="68"/>
      <c r="I31" s="68"/>
      <c r="J31" s="68"/>
      <c r="K31" s="68"/>
      <c r="L31" s="68"/>
      <c r="M31" s="86">
        <f t="shared" si="0"/>
        <v>0</v>
      </c>
      <c r="N31" s="68"/>
    </row>
    <row r="32" spans="1:14">
      <c r="A32" s="142">
        <v>21</v>
      </c>
      <c r="B32" s="61" t="s">
        <v>87</v>
      </c>
      <c r="C32" s="67"/>
      <c r="D32" s="67"/>
      <c r="E32" s="67"/>
      <c r="F32" s="67"/>
      <c r="G32" s="67"/>
      <c r="H32" s="67"/>
      <c r="I32" s="67"/>
      <c r="J32" s="67"/>
      <c r="K32" s="67"/>
      <c r="L32" s="67"/>
      <c r="M32" s="86">
        <f t="shared" ref="M32:M45" si="1">C32+D32+E32+F32+G32+H32+I32+J32+K32+L32</f>
        <v>0</v>
      </c>
      <c r="N32" s="67"/>
    </row>
    <row r="33" spans="1:14">
      <c r="A33" s="142">
        <v>22</v>
      </c>
      <c r="B33" s="150" t="s">
        <v>88</v>
      </c>
      <c r="C33" s="68"/>
      <c r="D33" s="68"/>
      <c r="E33" s="68"/>
      <c r="F33" s="68"/>
      <c r="G33" s="68"/>
      <c r="H33" s="68"/>
      <c r="I33" s="68"/>
      <c r="J33" s="68"/>
      <c r="K33" s="68"/>
      <c r="L33" s="68"/>
      <c r="M33" s="86">
        <f t="shared" si="1"/>
        <v>0</v>
      </c>
      <c r="N33" s="68"/>
    </row>
    <row r="34" spans="1:14">
      <c r="A34" s="142">
        <v>23</v>
      </c>
      <c r="B34" s="61" t="s">
        <v>89</v>
      </c>
      <c r="C34" s="71"/>
      <c r="D34" s="67"/>
      <c r="E34" s="67"/>
      <c r="F34" s="67"/>
      <c r="G34" s="67"/>
      <c r="H34" s="67"/>
      <c r="I34" s="67"/>
      <c r="J34" s="67"/>
      <c r="K34" s="67"/>
      <c r="L34" s="67"/>
      <c r="M34" s="86">
        <f t="shared" si="1"/>
        <v>0</v>
      </c>
      <c r="N34" s="67"/>
    </row>
    <row r="35" spans="1:14">
      <c r="A35" s="142">
        <v>24</v>
      </c>
      <c r="B35" s="150" t="s">
        <v>90</v>
      </c>
      <c r="C35" s="68"/>
      <c r="D35" s="68"/>
      <c r="E35" s="68"/>
      <c r="F35" s="68"/>
      <c r="G35" s="68"/>
      <c r="H35" s="68"/>
      <c r="I35" s="68"/>
      <c r="J35" s="68"/>
      <c r="K35" s="68"/>
      <c r="L35" s="68"/>
      <c r="M35" s="86">
        <f t="shared" si="1"/>
        <v>0</v>
      </c>
      <c r="N35" s="68"/>
    </row>
    <row r="36" spans="1:14">
      <c r="A36" s="142">
        <v>25</v>
      </c>
      <c r="B36" s="61" t="s">
        <v>91</v>
      </c>
      <c r="C36" s="67"/>
      <c r="D36" s="67"/>
      <c r="E36" s="67"/>
      <c r="F36" s="67"/>
      <c r="G36" s="67"/>
      <c r="H36" s="67"/>
      <c r="I36" s="67"/>
      <c r="J36" s="67"/>
      <c r="K36" s="67"/>
      <c r="L36" s="67"/>
      <c r="M36" s="86">
        <f t="shared" si="1"/>
        <v>0</v>
      </c>
      <c r="N36" s="67"/>
    </row>
    <row r="37" spans="1:14">
      <c r="A37" s="142">
        <v>26</v>
      </c>
      <c r="B37" s="150" t="s">
        <v>92</v>
      </c>
      <c r="C37" s="68"/>
      <c r="D37" s="68"/>
      <c r="E37" s="68"/>
      <c r="F37" s="68"/>
      <c r="G37" s="68"/>
      <c r="H37" s="68"/>
      <c r="I37" s="68"/>
      <c r="J37" s="68"/>
      <c r="K37" s="68"/>
      <c r="L37" s="68"/>
      <c r="M37" s="86">
        <f t="shared" si="1"/>
        <v>0</v>
      </c>
      <c r="N37" s="68"/>
    </row>
    <row r="38" spans="1:14">
      <c r="A38" s="142">
        <v>27</v>
      </c>
      <c r="B38" s="61" t="s">
        <v>93</v>
      </c>
      <c r="C38" s="67"/>
      <c r="D38" s="67"/>
      <c r="E38" s="67"/>
      <c r="F38" s="67"/>
      <c r="G38" s="67"/>
      <c r="H38" s="67"/>
      <c r="I38" s="67"/>
      <c r="J38" s="67"/>
      <c r="K38" s="67"/>
      <c r="L38" s="67"/>
      <c r="M38" s="86">
        <f t="shared" si="1"/>
        <v>0</v>
      </c>
      <c r="N38" s="67"/>
    </row>
    <row r="39" spans="1:14">
      <c r="A39" s="142">
        <v>28</v>
      </c>
      <c r="B39" s="150" t="s">
        <v>94</v>
      </c>
      <c r="C39" s="68"/>
      <c r="D39" s="68"/>
      <c r="E39" s="68"/>
      <c r="F39" s="68"/>
      <c r="G39" s="68"/>
      <c r="H39" s="68"/>
      <c r="I39" s="68"/>
      <c r="J39" s="68"/>
      <c r="K39" s="68"/>
      <c r="L39" s="68"/>
      <c r="M39" s="86">
        <f t="shared" si="1"/>
        <v>0</v>
      </c>
      <c r="N39" s="68"/>
    </row>
    <row r="40" spans="1:14">
      <c r="A40" s="142">
        <v>29</v>
      </c>
      <c r="B40" s="61" t="s">
        <v>95</v>
      </c>
      <c r="C40" s="67"/>
      <c r="D40" s="67"/>
      <c r="E40" s="67"/>
      <c r="F40" s="67"/>
      <c r="G40" s="67"/>
      <c r="H40" s="67"/>
      <c r="I40" s="67"/>
      <c r="J40" s="67"/>
      <c r="K40" s="67"/>
      <c r="L40" s="67"/>
      <c r="M40" s="86">
        <f t="shared" si="1"/>
        <v>0</v>
      </c>
      <c r="N40" s="67"/>
    </row>
    <row r="41" spans="1:14">
      <c r="A41" s="142">
        <v>30</v>
      </c>
      <c r="B41" s="150" t="s">
        <v>96</v>
      </c>
      <c r="C41" s="68"/>
      <c r="D41" s="68"/>
      <c r="E41" s="68"/>
      <c r="F41" s="68"/>
      <c r="G41" s="68"/>
      <c r="H41" s="68"/>
      <c r="I41" s="68"/>
      <c r="J41" s="68"/>
      <c r="K41" s="68"/>
      <c r="L41" s="68"/>
      <c r="M41" s="86">
        <f t="shared" si="1"/>
        <v>0</v>
      </c>
      <c r="N41" s="68"/>
    </row>
    <row r="42" spans="1:14">
      <c r="A42" s="142">
        <v>31</v>
      </c>
      <c r="B42" s="61" t="s">
        <v>97</v>
      </c>
      <c r="C42" s="67"/>
      <c r="D42" s="67"/>
      <c r="E42" s="67"/>
      <c r="F42" s="67"/>
      <c r="G42" s="67"/>
      <c r="H42" s="67"/>
      <c r="I42" s="67"/>
      <c r="J42" s="67"/>
      <c r="K42" s="67"/>
      <c r="L42" s="67"/>
      <c r="M42" s="86">
        <f t="shared" si="1"/>
        <v>0</v>
      </c>
      <c r="N42" s="67"/>
    </row>
    <row r="43" spans="1:14">
      <c r="A43" s="142">
        <v>32</v>
      </c>
      <c r="B43" s="150" t="s">
        <v>98</v>
      </c>
      <c r="C43" s="68"/>
      <c r="D43" s="68"/>
      <c r="E43" s="68"/>
      <c r="F43" s="68"/>
      <c r="G43" s="68"/>
      <c r="H43" s="68"/>
      <c r="I43" s="68"/>
      <c r="J43" s="68"/>
      <c r="K43" s="68"/>
      <c r="L43" s="68"/>
      <c r="M43" s="86">
        <f t="shared" si="1"/>
        <v>0</v>
      </c>
      <c r="N43" s="68"/>
    </row>
    <row r="44" spans="1:14">
      <c r="A44" s="142">
        <v>33</v>
      </c>
      <c r="B44" s="61" t="s">
        <v>99</v>
      </c>
      <c r="C44" s="67"/>
      <c r="D44" s="67"/>
      <c r="E44" s="67"/>
      <c r="F44" s="67"/>
      <c r="G44" s="67"/>
      <c r="H44" s="67"/>
      <c r="I44" s="67"/>
      <c r="J44" s="67"/>
      <c r="K44" s="67"/>
      <c r="L44" s="67"/>
      <c r="M44" s="86">
        <f t="shared" si="1"/>
        <v>0</v>
      </c>
      <c r="N44" s="67"/>
    </row>
    <row r="45" spans="1:14">
      <c r="A45" s="142">
        <v>34</v>
      </c>
      <c r="B45" s="150" t="s">
        <v>100</v>
      </c>
      <c r="C45" s="68"/>
      <c r="D45" s="68"/>
      <c r="E45" s="68"/>
      <c r="F45" s="68"/>
      <c r="G45" s="68"/>
      <c r="H45" s="68"/>
      <c r="I45" s="68"/>
      <c r="J45" s="68"/>
      <c r="K45" s="68"/>
      <c r="L45" s="68"/>
      <c r="M45" s="86">
        <f t="shared" si="1"/>
        <v>0</v>
      </c>
      <c r="N45" s="68"/>
    </row>
  </sheetData>
  <sheetProtection password="8D1D" sheet="1" objects="1" scenarios="1"/>
  <mergeCells count="4">
    <mergeCell ref="A9:B9"/>
    <mergeCell ref="A10:A11"/>
    <mergeCell ref="B10:B11"/>
    <mergeCell ref="C9:N9"/>
  </mergeCells>
  <phoneticPr fontId="22" type="noConversion"/>
  <pageMargins left="0.70866141732283472" right="0.70866141732283472" top="0.78740157480314965" bottom="0.78740157480314965" header="0.31496062992125984" footer="0.31496062992125984"/>
  <pageSetup paperSize="9" scale="66" fitToHeight="0" orientation="landscape" horizontalDpi="4294967293" verticalDpi="0" r:id="rId1"/>
  <customProperties>
    <customPr name="_pios_id" r:id="rId2"/>
  </customPropertie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48"/>
  <sheetViews>
    <sheetView zoomScale="90" zoomScaleNormal="90" workbookViewId="0">
      <selection activeCell="C4" sqref="C4"/>
    </sheetView>
  </sheetViews>
  <sheetFormatPr defaultColWidth="11.42578125" defaultRowHeight="15"/>
  <cols>
    <col min="1" max="1" width="6.5703125" customWidth="1"/>
    <col min="2" max="2" width="28.5703125" customWidth="1"/>
    <col min="3" max="3" width="11.42578125" style="69"/>
    <col min="4" max="6" width="11.42578125" style="69" customWidth="1"/>
    <col min="7" max="7" width="12" style="69" customWidth="1"/>
    <col min="8" max="8" width="11.42578125" style="69" customWidth="1"/>
    <col min="9" max="9" width="12.5703125" style="69" customWidth="1"/>
    <col min="10" max="10" width="11.42578125" style="69"/>
    <col min="11" max="11" width="16.28515625" style="69" customWidth="1"/>
    <col min="12" max="12" width="3.5703125" style="69" customWidth="1"/>
    <col min="13" max="13" width="16.28515625" style="69" customWidth="1"/>
    <col min="14" max="14" width="11.42578125" style="69"/>
    <col min="15" max="15" width="13.28515625" style="69" customWidth="1"/>
    <col min="16" max="16" width="13.7109375" style="69" customWidth="1"/>
  </cols>
  <sheetData>
    <row r="1" spans="1:16">
      <c r="A1" s="3" t="s">
        <v>113</v>
      </c>
      <c r="B1" s="26"/>
      <c r="C1" s="65"/>
      <c r="D1" s="65"/>
      <c r="E1" s="65"/>
      <c r="F1" s="65"/>
      <c r="G1" s="65"/>
      <c r="H1" s="65"/>
      <c r="I1" s="65"/>
      <c r="J1" s="65"/>
      <c r="K1" s="65"/>
      <c r="L1" s="65"/>
      <c r="M1" s="65"/>
      <c r="N1" s="65"/>
      <c r="O1" s="65"/>
      <c r="P1" s="65"/>
    </row>
    <row r="2" spans="1:16">
      <c r="A2" s="26"/>
      <c r="B2" s="26"/>
      <c r="C2" s="65"/>
      <c r="D2" s="65"/>
      <c r="E2" s="65"/>
      <c r="F2" s="65"/>
      <c r="G2" s="65"/>
      <c r="H2" s="65"/>
      <c r="I2" s="65"/>
      <c r="J2" s="65"/>
      <c r="K2" s="65"/>
      <c r="L2" s="65"/>
      <c r="M2" s="65"/>
      <c r="N2" s="65"/>
      <c r="O2" s="65"/>
      <c r="P2" s="65"/>
    </row>
    <row r="3" spans="1:16">
      <c r="A3" s="3" t="s">
        <v>25</v>
      </c>
      <c r="B3" s="2"/>
      <c r="C3" s="65"/>
      <c r="D3" s="65"/>
      <c r="E3" s="65"/>
      <c r="F3" s="65"/>
      <c r="G3" s="65"/>
      <c r="H3" s="65"/>
      <c r="I3" s="147" t="s">
        <v>102</v>
      </c>
      <c r="J3" s="147"/>
      <c r="K3" s="65"/>
      <c r="L3" s="65"/>
      <c r="O3" s="65"/>
      <c r="P3" s="65"/>
    </row>
    <row r="4" spans="1:16">
      <c r="A4" s="55" t="s">
        <v>28</v>
      </c>
      <c r="B4" s="56"/>
      <c r="C4" s="78">
        <f>COUNTIF(K12:K229,"&gt;0")</f>
        <v>0</v>
      </c>
      <c r="D4" s="65"/>
      <c r="E4" s="73"/>
      <c r="F4" s="73"/>
      <c r="G4" s="65"/>
      <c r="H4" s="65"/>
      <c r="I4" s="147"/>
      <c r="J4" s="148" t="s">
        <v>103</v>
      </c>
      <c r="K4"/>
      <c r="L4"/>
      <c r="O4" s="65"/>
      <c r="P4" s="65"/>
    </row>
    <row r="5" spans="1:16">
      <c r="A5" s="57" t="s">
        <v>30</v>
      </c>
      <c r="B5" s="58"/>
      <c r="C5" s="78">
        <f>C6-C4</f>
        <v>0</v>
      </c>
      <c r="D5" s="73"/>
      <c r="E5" s="73"/>
      <c r="F5" s="73"/>
      <c r="G5" s="73"/>
      <c r="H5" s="65"/>
      <c r="I5" s="147"/>
      <c r="J5" s="148" t="s">
        <v>104</v>
      </c>
      <c r="K5" s="75"/>
      <c r="L5" s="75"/>
      <c r="P5" s="75"/>
    </row>
    <row r="6" spans="1:16">
      <c r="A6" s="59" t="s">
        <v>32</v>
      </c>
      <c r="B6" s="77"/>
      <c r="C6" s="79"/>
      <c r="D6" s="74"/>
      <c r="E6" s="74"/>
      <c r="F6" s="74"/>
      <c r="G6" s="74"/>
      <c r="H6" s="74"/>
      <c r="I6" s="74"/>
      <c r="J6" s="74"/>
      <c r="K6" s="74"/>
      <c r="L6" s="74"/>
      <c r="M6" s="74"/>
      <c r="N6" s="74"/>
      <c r="O6" s="74"/>
      <c r="P6" s="74"/>
    </row>
    <row r="7" spans="1:16">
      <c r="A7" s="26"/>
      <c r="B7" s="26"/>
      <c r="C7" s="65"/>
      <c r="D7" s="65"/>
      <c r="E7" s="65"/>
      <c r="F7" s="65"/>
      <c r="G7" s="65"/>
      <c r="H7" s="65"/>
      <c r="I7" s="65"/>
      <c r="J7" s="65"/>
      <c r="K7" s="65"/>
      <c r="L7" s="65"/>
      <c r="M7" s="65"/>
      <c r="N7" s="65"/>
      <c r="O7" s="65"/>
      <c r="P7" s="65"/>
    </row>
    <row r="8" spans="1:16">
      <c r="A8" s="60"/>
      <c r="B8" s="60"/>
      <c r="C8" s="250" t="s">
        <v>38</v>
      </c>
      <c r="D8" s="250"/>
      <c r="E8" s="250"/>
      <c r="F8" s="250"/>
      <c r="G8" s="250"/>
      <c r="H8" s="250"/>
      <c r="I8" s="250"/>
      <c r="J8" s="250"/>
      <c r="K8" s="54"/>
      <c r="L8" s="65"/>
      <c r="M8" s="253" t="s">
        <v>114</v>
      </c>
      <c r="N8" s="253"/>
      <c r="O8" s="253"/>
      <c r="P8" s="253"/>
    </row>
    <row r="9" spans="1:16">
      <c r="A9" s="240" t="s">
        <v>40</v>
      </c>
      <c r="B9" s="240"/>
      <c r="C9" s="247" t="s">
        <v>115</v>
      </c>
      <c r="D9" s="251"/>
      <c r="E9" s="251"/>
      <c r="F9" s="251"/>
      <c r="G9" s="251"/>
      <c r="H9" s="251"/>
      <c r="I9" s="251"/>
      <c r="J9" s="252"/>
      <c r="K9" s="114" t="s">
        <v>116</v>
      </c>
      <c r="L9" s="65"/>
      <c r="M9" s="247" t="s">
        <v>117</v>
      </c>
      <c r="N9" s="248"/>
      <c r="O9" s="248"/>
      <c r="P9" s="249"/>
    </row>
    <row r="10" spans="1:16">
      <c r="A10" s="236" t="s">
        <v>44</v>
      </c>
      <c r="B10" s="238" t="s">
        <v>40</v>
      </c>
      <c r="C10" s="63"/>
      <c r="D10" s="63"/>
      <c r="E10" s="63"/>
      <c r="F10" s="63"/>
      <c r="G10" s="63"/>
      <c r="H10" s="63"/>
      <c r="I10" s="63"/>
      <c r="J10" s="63"/>
      <c r="K10" s="63"/>
      <c r="L10" s="65"/>
      <c r="M10" s="63"/>
      <c r="N10" s="244" t="s">
        <v>118</v>
      </c>
      <c r="O10" s="245"/>
      <c r="P10" s="246"/>
    </row>
    <row r="11" spans="1:16" ht="40.5" customHeight="1">
      <c r="A11" s="237"/>
      <c r="B11" s="239"/>
      <c r="C11" s="64" t="s">
        <v>119</v>
      </c>
      <c r="D11" s="64" t="s">
        <v>120</v>
      </c>
      <c r="E11" s="64" t="s">
        <v>121</v>
      </c>
      <c r="F11" s="64" t="s">
        <v>122</v>
      </c>
      <c r="G11" s="64" t="s">
        <v>123</v>
      </c>
      <c r="H11" s="64" t="s">
        <v>124</v>
      </c>
      <c r="I11" s="64" t="s">
        <v>125</v>
      </c>
      <c r="J11" s="64" t="s">
        <v>126</v>
      </c>
      <c r="K11" s="64" t="s">
        <v>127</v>
      </c>
      <c r="L11" s="65"/>
      <c r="M11" s="64" t="s">
        <v>128</v>
      </c>
      <c r="N11" s="64" t="s">
        <v>129</v>
      </c>
      <c r="O11" s="64" t="s">
        <v>130</v>
      </c>
      <c r="P11" s="64" t="s">
        <v>131</v>
      </c>
    </row>
    <row r="12" spans="1:16">
      <c r="A12" s="142">
        <v>1</v>
      </c>
      <c r="B12" s="61" t="s">
        <v>59</v>
      </c>
      <c r="C12" s="71"/>
      <c r="D12" s="67"/>
      <c r="E12" s="67"/>
      <c r="F12" s="67"/>
      <c r="G12" s="67"/>
      <c r="H12" s="67"/>
      <c r="I12" s="67"/>
      <c r="J12" s="67"/>
      <c r="K12" s="53">
        <f t="shared" ref="K12:K31" si="0">SUM(C12:J12)</f>
        <v>0</v>
      </c>
      <c r="L12" s="65"/>
      <c r="M12" s="67"/>
      <c r="N12" s="67"/>
      <c r="O12" s="67"/>
      <c r="P12" s="67"/>
    </row>
    <row r="13" spans="1:16">
      <c r="A13" s="142">
        <v>2</v>
      </c>
      <c r="B13" s="150" t="s">
        <v>60</v>
      </c>
      <c r="C13" s="68"/>
      <c r="D13" s="68"/>
      <c r="E13" s="68"/>
      <c r="F13" s="68"/>
      <c r="G13" s="68"/>
      <c r="H13" s="68"/>
      <c r="I13" s="68"/>
      <c r="J13" s="68"/>
      <c r="K13" s="53">
        <f t="shared" si="0"/>
        <v>0</v>
      </c>
      <c r="L13" s="65"/>
      <c r="M13" s="68"/>
      <c r="N13" s="68"/>
      <c r="O13" s="68"/>
      <c r="P13" s="68"/>
    </row>
    <row r="14" spans="1:16">
      <c r="A14" s="142">
        <v>3</v>
      </c>
      <c r="B14" s="61" t="s">
        <v>61</v>
      </c>
      <c r="C14" s="67"/>
      <c r="D14" s="67"/>
      <c r="E14" s="67"/>
      <c r="F14" s="67"/>
      <c r="G14" s="67"/>
      <c r="H14" s="67"/>
      <c r="I14" s="67"/>
      <c r="J14" s="67"/>
      <c r="K14" s="53">
        <f t="shared" si="0"/>
        <v>0</v>
      </c>
      <c r="L14" s="65"/>
      <c r="M14" s="67"/>
      <c r="N14" s="67"/>
      <c r="O14" s="67"/>
      <c r="P14" s="67"/>
    </row>
    <row r="15" spans="1:16">
      <c r="A15" s="142">
        <v>4</v>
      </c>
      <c r="B15" s="150" t="s">
        <v>63</v>
      </c>
      <c r="C15" s="68"/>
      <c r="D15" s="68"/>
      <c r="E15" s="68"/>
      <c r="F15" s="68"/>
      <c r="G15" s="68"/>
      <c r="H15" s="68"/>
      <c r="I15" s="68"/>
      <c r="J15" s="68"/>
      <c r="K15" s="53">
        <f t="shared" si="0"/>
        <v>0</v>
      </c>
      <c r="L15" s="65"/>
      <c r="M15" s="68"/>
      <c r="N15" s="68"/>
      <c r="O15" s="68"/>
      <c r="P15" s="68"/>
    </row>
    <row r="16" spans="1:16">
      <c r="A16" s="142">
        <v>5</v>
      </c>
      <c r="B16" s="61" t="s">
        <v>65</v>
      </c>
      <c r="C16" s="71"/>
      <c r="D16" s="67"/>
      <c r="E16" s="67"/>
      <c r="F16" s="67"/>
      <c r="G16" s="67"/>
      <c r="H16" s="67"/>
      <c r="I16" s="67"/>
      <c r="J16" s="67"/>
      <c r="K16" s="53">
        <f t="shared" si="0"/>
        <v>0</v>
      </c>
      <c r="L16" s="65"/>
      <c r="M16" s="67"/>
      <c r="N16" s="67"/>
      <c r="O16" s="67"/>
      <c r="P16" s="67"/>
    </row>
    <row r="17" spans="1:16">
      <c r="A17" s="142">
        <f>A16+1</f>
        <v>6</v>
      </c>
      <c r="B17" s="150" t="s">
        <v>67</v>
      </c>
      <c r="C17" s="68"/>
      <c r="D17" s="68"/>
      <c r="E17" s="68"/>
      <c r="F17" s="68"/>
      <c r="G17" s="68"/>
      <c r="H17" s="68"/>
      <c r="I17" s="68"/>
      <c r="J17" s="68"/>
      <c r="K17" s="53">
        <f t="shared" si="0"/>
        <v>0</v>
      </c>
      <c r="L17" s="65"/>
      <c r="M17" s="68"/>
      <c r="N17" s="68"/>
      <c r="O17" s="68"/>
      <c r="P17" s="68"/>
    </row>
    <row r="18" spans="1:16">
      <c r="A18" s="142">
        <f t="shared" ref="A18:A45" si="1">A17+1</f>
        <v>7</v>
      </c>
      <c r="B18" s="61" t="s">
        <v>69</v>
      </c>
      <c r="C18" s="67"/>
      <c r="D18" s="67"/>
      <c r="E18" s="67"/>
      <c r="F18" s="67"/>
      <c r="G18" s="67"/>
      <c r="H18" s="67"/>
      <c r="I18" s="67"/>
      <c r="J18" s="67"/>
      <c r="K18" s="53">
        <f t="shared" si="0"/>
        <v>0</v>
      </c>
      <c r="L18" s="65"/>
      <c r="M18" s="67"/>
      <c r="N18" s="67"/>
      <c r="O18" s="67"/>
      <c r="P18" s="67"/>
    </row>
    <row r="19" spans="1:16">
      <c r="A19" s="142">
        <f t="shared" si="1"/>
        <v>8</v>
      </c>
      <c r="B19" s="150" t="s">
        <v>71</v>
      </c>
      <c r="C19" s="68"/>
      <c r="D19" s="68"/>
      <c r="E19" s="68"/>
      <c r="F19" s="68"/>
      <c r="G19" s="68"/>
      <c r="H19" s="68"/>
      <c r="I19" s="68"/>
      <c r="J19" s="68"/>
      <c r="K19" s="53">
        <f t="shared" si="0"/>
        <v>0</v>
      </c>
      <c r="L19" s="65"/>
      <c r="M19" s="68"/>
      <c r="N19" s="68"/>
      <c r="O19" s="68"/>
      <c r="P19" s="68"/>
    </row>
    <row r="20" spans="1:16">
      <c r="A20" s="142">
        <f t="shared" si="1"/>
        <v>9</v>
      </c>
      <c r="B20" s="61" t="s">
        <v>73</v>
      </c>
      <c r="C20" s="67"/>
      <c r="D20" s="67"/>
      <c r="E20" s="67"/>
      <c r="F20" s="67"/>
      <c r="G20" s="67"/>
      <c r="H20" s="67"/>
      <c r="I20" s="67"/>
      <c r="J20" s="67"/>
      <c r="K20" s="53">
        <f t="shared" si="0"/>
        <v>0</v>
      </c>
      <c r="L20" s="65"/>
      <c r="M20" s="67"/>
      <c r="N20" s="67"/>
      <c r="O20" s="67"/>
      <c r="P20" s="67"/>
    </row>
    <row r="21" spans="1:16">
      <c r="A21" s="142">
        <f t="shared" si="1"/>
        <v>10</v>
      </c>
      <c r="B21" s="150" t="s">
        <v>75</v>
      </c>
      <c r="C21" s="68"/>
      <c r="D21" s="68"/>
      <c r="E21" s="68"/>
      <c r="F21" s="68"/>
      <c r="G21" s="68"/>
      <c r="H21" s="68"/>
      <c r="I21" s="68"/>
      <c r="J21" s="68"/>
      <c r="K21" s="53">
        <f t="shared" si="0"/>
        <v>0</v>
      </c>
      <c r="L21" s="65"/>
      <c r="M21" s="68"/>
      <c r="N21" s="68"/>
      <c r="O21" s="68"/>
      <c r="P21" s="68"/>
    </row>
    <row r="22" spans="1:16">
      <c r="A22" s="142">
        <f t="shared" si="1"/>
        <v>11</v>
      </c>
      <c r="B22" s="61" t="s">
        <v>77</v>
      </c>
      <c r="C22" s="67"/>
      <c r="D22" s="67"/>
      <c r="E22" s="67"/>
      <c r="F22" s="67"/>
      <c r="G22" s="67"/>
      <c r="H22" s="67"/>
      <c r="I22" s="67"/>
      <c r="J22" s="67"/>
      <c r="K22" s="53">
        <f t="shared" si="0"/>
        <v>0</v>
      </c>
      <c r="L22" s="65"/>
      <c r="M22" s="67"/>
      <c r="N22" s="67"/>
      <c r="O22" s="67"/>
      <c r="P22" s="67"/>
    </row>
    <row r="23" spans="1:16">
      <c r="A23" s="142">
        <f t="shared" si="1"/>
        <v>12</v>
      </c>
      <c r="B23" s="150" t="s">
        <v>78</v>
      </c>
      <c r="C23" s="68"/>
      <c r="D23" s="68"/>
      <c r="E23" s="68"/>
      <c r="F23" s="68"/>
      <c r="G23" s="68"/>
      <c r="H23" s="68"/>
      <c r="I23" s="68"/>
      <c r="J23" s="68"/>
      <c r="K23" s="53">
        <f t="shared" si="0"/>
        <v>0</v>
      </c>
      <c r="L23" s="65"/>
      <c r="M23" s="68"/>
      <c r="N23" s="68"/>
      <c r="O23" s="68"/>
      <c r="P23" s="68"/>
    </row>
    <row r="24" spans="1:16">
      <c r="A24" s="142">
        <f t="shared" si="1"/>
        <v>13</v>
      </c>
      <c r="B24" s="61" t="s">
        <v>79</v>
      </c>
      <c r="C24" s="67"/>
      <c r="D24" s="67"/>
      <c r="E24" s="67"/>
      <c r="F24" s="67"/>
      <c r="G24" s="67"/>
      <c r="H24" s="67"/>
      <c r="I24" s="67"/>
      <c r="J24" s="67"/>
      <c r="K24" s="53">
        <f t="shared" si="0"/>
        <v>0</v>
      </c>
      <c r="L24" s="65"/>
      <c r="M24" s="67"/>
      <c r="N24" s="67"/>
      <c r="O24" s="67"/>
      <c r="P24" s="67"/>
    </row>
    <row r="25" spans="1:16">
      <c r="A25" s="142">
        <f t="shared" si="1"/>
        <v>14</v>
      </c>
      <c r="B25" s="150" t="s">
        <v>80</v>
      </c>
      <c r="C25" s="68"/>
      <c r="D25" s="68"/>
      <c r="E25" s="68"/>
      <c r="F25" s="68"/>
      <c r="G25" s="68"/>
      <c r="H25" s="68"/>
      <c r="I25" s="68"/>
      <c r="J25" s="68"/>
      <c r="K25" s="53">
        <f t="shared" si="0"/>
        <v>0</v>
      </c>
      <c r="L25" s="65"/>
      <c r="M25" s="68"/>
      <c r="N25" s="68"/>
      <c r="O25" s="68"/>
      <c r="P25" s="68"/>
    </row>
    <row r="26" spans="1:16">
      <c r="A26" s="142">
        <f t="shared" si="1"/>
        <v>15</v>
      </c>
      <c r="B26" s="61" t="s">
        <v>81</v>
      </c>
      <c r="C26" s="67"/>
      <c r="D26" s="67"/>
      <c r="E26" s="67"/>
      <c r="F26" s="67"/>
      <c r="G26" s="67"/>
      <c r="H26" s="67"/>
      <c r="I26" s="67"/>
      <c r="J26" s="67"/>
      <c r="K26" s="53">
        <f t="shared" si="0"/>
        <v>0</v>
      </c>
      <c r="L26" s="65"/>
      <c r="M26" s="67"/>
      <c r="N26" s="67"/>
      <c r="O26" s="67"/>
      <c r="P26" s="67"/>
    </row>
    <row r="27" spans="1:16">
      <c r="A27" s="142">
        <f t="shared" si="1"/>
        <v>16</v>
      </c>
      <c r="B27" s="150" t="s">
        <v>82</v>
      </c>
      <c r="C27" s="68"/>
      <c r="D27" s="68"/>
      <c r="E27" s="68"/>
      <c r="F27" s="68"/>
      <c r="G27" s="68"/>
      <c r="H27" s="68"/>
      <c r="I27" s="68"/>
      <c r="J27" s="68"/>
      <c r="K27" s="53">
        <f t="shared" si="0"/>
        <v>0</v>
      </c>
      <c r="L27" s="65"/>
      <c r="M27" s="68"/>
      <c r="N27" s="68"/>
      <c r="O27" s="68"/>
      <c r="P27" s="68"/>
    </row>
    <row r="28" spans="1:16">
      <c r="A28" s="142">
        <f t="shared" si="1"/>
        <v>17</v>
      </c>
      <c r="B28" s="61" t="s">
        <v>83</v>
      </c>
      <c r="C28" s="67"/>
      <c r="D28" s="67"/>
      <c r="E28" s="67"/>
      <c r="F28" s="67"/>
      <c r="G28" s="67"/>
      <c r="H28" s="67"/>
      <c r="I28" s="67"/>
      <c r="J28" s="67"/>
      <c r="K28" s="53">
        <f t="shared" si="0"/>
        <v>0</v>
      </c>
      <c r="L28" s="65"/>
      <c r="M28" s="67"/>
      <c r="N28" s="67"/>
      <c r="O28" s="67"/>
      <c r="P28" s="67"/>
    </row>
    <row r="29" spans="1:16">
      <c r="A29" s="142">
        <f t="shared" si="1"/>
        <v>18</v>
      </c>
      <c r="B29" s="150" t="s">
        <v>84</v>
      </c>
      <c r="C29" s="68"/>
      <c r="D29" s="68"/>
      <c r="E29" s="68"/>
      <c r="F29" s="68"/>
      <c r="G29" s="68"/>
      <c r="H29" s="68"/>
      <c r="I29" s="68"/>
      <c r="J29" s="68"/>
      <c r="K29" s="53">
        <f t="shared" si="0"/>
        <v>0</v>
      </c>
      <c r="L29" s="65"/>
      <c r="M29" s="68"/>
      <c r="N29" s="68"/>
      <c r="O29" s="68"/>
      <c r="P29" s="68"/>
    </row>
    <row r="30" spans="1:16">
      <c r="A30" s="142">
        <f t="shared" si="1"/>
        <v>19</v>
      </c>
      <c r="B30" s="61" t="s">
        <v>85</v>
      </c>
      <c r="C30" s="67"/>
      <c r="D30" s="67"/>
      <c r="E30" s="67"/>
      <c r="F30" s="67"/>
      <c r="G30" s="67"/>
      <c r="H30" s="67"/>
      <c r="I30" s="67"/>
      <c r="J30" s="67"/>
      <c r="K30" s="53">
        <f t="shared" si="0"/>
        <v>0</v>
      </c>
      <c r="L30" s="65"/>
      <c r="M30" s="67"/>
      <c r="N30" s="67"/>
      <c r="O30" s="67"/>
      <c r="P30" s="67"/>
    </row>
    <row r="31" spans="1:16">
      <c r="A31" s="142">
        <f t="shared" si="1"/>
        <v>20</v>
      </c>
      <c r="B31" s="150" t="s">
        <v>86</v>
      </c>
      <c r="C31" s="68"/>
      <c r="D31" s="68"/>
      <c r="E31" s="68"/>
      <c r="F31" s="68"/>
      <c r="G31" s="68"/>
      <c r="H31" s="68"/>
      <c r="I31" s="68"/>
      <c r="J31" s="68"/>
      <c r="K31" s="53">
        <f t="shared" si="0"/>
        <v>0</v>
      </c>
      <c r="L31" s="65"/>
      <c r="M31" s="68"/>
      <c r="N31" s="68"/>
      <c r="O31" s="68"/>
      <c r="P31" s="68"/>
    </row>
    <row r="32" spans="1:16">
      <c r="A32" s="142">
        <f t="shared" si="1"/>
        <v>21</v>
      </c>
      <c r="B32" s="61" t="s">
        <v>87</v>
      </c>
      <c r="C32" s="67"/>
      <c r="D32" s="67"/>
      <c r="E32" s="67"/>
      <c r="F32" s="67"/>
      <c r="G32" s="67"/>
      <c r="H32" s="67"/>
      <c r="I32" s="67"/>
      <c r="J32" s="67"/>
      <c r="K32" s="53">
        <f t="shared" ref="K32:K45" si="2">SUM(C32:J32)</f>
        <v>0</v>
      </c>
      <c r="L32" s="65"/>
      <c r="M32" s="67"/>
      <c r="N32" s="67"/>
      <c r="O32" s="67"/>
      <c r="P32" s="67"/>
    </row>
    <row r="33" spans="1:16">
      <c r="A33" s="142">
        <f t="shared" si="1"/>
        <v>22</v>
      </c>
      <c r="B33" s="150" t="s">
        <v>88</v>
      </c>
      <c r="C33" s="68"/>
      <c r="D33" s="68"/>
      <c r="E33" s="68"/>
      <c r="F33" s="68"/>
      <c r="G33" s="68"/>
      <c r="H33" s="68"/>
      <c r="I33" s="68"/>
      <c r="J33" s="68"/>
      <c r="K33" s="53">
        <f t="shared" si="2"/>
        <v>0</v>
      </c>
      <c r="L33" s="65"/>
      <c r="M33" s="68"/>
      <c r="N33" s="68"/>
      <c r="O33" s="68"/>
      <c r="P33" s="68"/>
    </row>
    <row r="34" spans="1:16">
      <c r="A34" s="142">
        <f t="shared" si="1"/>
        <v>23</v>
      </c>
      <c r="B34" s="61" t="s">
        <v>89</v>
      </c>
      <c r="C34" s="71"/>
      <c r="D34" s="67"/>
      <c r="E34" s="67"/>
      <c r="F34" s="67"/>
      <c r="G34" s="67"/>
      <c r="H34" s="67"/>
      <c r="I34" s="67"/>
      <c r="J34" s="67"/>
      <c r="K34" s="53">
        <f t="shared" si="2"/>
        <v>0</v>
      </c>
      <c r="L34" s="65"/>
      <c r="M34" s="67"/>
      <c r="N34" s="67"/>
      <c r="O34" s="67"/>
      <c r="P34" s="67"/>
    </row>
    <row r="35" spans="1:16">
      <c r="A35" s="142">
        <f t="shared" si="1"/>
        <v>24</v>
      </c>
      <c r="B35" s="150" t="s">
        <v>90</v>
      </c>
      <c r="C35" s="68"/>
      <c r="D35" s="68"/>
      <c r="E35" s="68"/>
      <c r="F35" s="68"/>
      <c r="G35" s="68"/>
      <c r="H35" s="68"/>
      <c r="I35" s="68"/>
      <c r="J35" s="68"/>
      <c r="K35" s="53">
        <f t="shared" si="2"/>
        <v>0</v>
      </c>
      <c r="L35" s="65"/>
      <c r="M35" s="68"/>
      <c r="N35" s="68"/>
      <c r="O35" s="68"/>
      <c r="P35" s="68"/>
    </row>
    <row r="36" spans="1:16">
      <c r="A36" s="142">
        <f t="shared" si="1"/>
        <v>25</v>
      </c>
      <c r="B36" s="61" t="s">
        <v>91</v>
      </c>
      <c r="C36" s="67"/>
      <c r="D36" s="67"/>
      <c r="E36" s="67"/>
      <c r="F36" s="67"/>
      <c r="G36" s="67"/>
      <c r="H36" s="67"/>
      <c r="I36" s="67"/>
      <c r="J36" s="67"/>
      <c r="K36" s="53">
        <f t="shared" si="2"/>
        <v>0</v>
      </c>
      <c r="L36" s="65"/>
      <c r="M36" s="67"/>
      <c r="N36" s="67"/>
      <c r="O36" s="67"/>
      <c r="P36" s="67"/>
    </row>
    <row r="37" spans="1:16">
      <c r="A37" s="142">
        <f t="shared" si="1"/>
        <v>26</v>
      </c>
      <c r="B37" s="150" t="s">
        <v>92</v>
      </c>
      <c r="C37" s="68"/>
      <c r="D37" s="68"/>
      <c r="E37" s="68"/>
      <c r="F37" s="68"/>
      <c r="G37" s="68"/>
      <c r="H37" s="68"/>
      <c r="I37" s="68"/>
      <c r="J37" s="68"/>
      <c r="K37" s="53">
        <f t="shared" si="2"/>
        <v>0</v>
      </c>
      <c r="L37" s="65"/>
      <c r="M37" s="68"/>
      <c r="N37" s="68"/>
      <c r="O37" s="68"/>
      <c r="P37" s="68"/>
    </row>
    <row r="38" spans="1:16">
      <c r="A38" s="142">
        <f t="shared" si="1"/>
        <v>27</v>
      </c>
      <c r="B38" s="61" t="s">
        <v>93</v>
      </c>
      <c r="C38" s="67"/>
      <c r="D38" s="67"/>
      <c r="E38" s="67"/>
      <c r="F38" s="67"/>
      <c r="G38" s="67"/>
      <c r="H38" s="67"/>
      <c r="I38" s="67"/>
      <c r="J38" s="67"/>
      <c r="K38" s="53">
        <f t="shared" si="2"/>
        <v>0</v>
      </c>
      <c r="L38" s="65"/>
      <c r="M38" s="67"/>
      <c r="N38" s="67"/>
      <c r="O38" s="67"/>
      <c r="P38" s="67"/>
    </row>
    <row r="39" spans="1:16">
      <c r="A39" s="142">
        <f t="shared" si="1"/>
        <v>28</v>
      </c>
      <c r="B39" s="150" t="s">
        <v>94</v>
      </c>
      <c r="C39" s="68"/>
      <c r="D39" s="68"/>
      <c r="E39" s="68"/>
      <c r="F39" s="68"/>
      <c r="G39" s="68"/>
      <c r="H39" s="68"/>
      <c r="I39" s="68"/>
      <c r="J39" s="68"/>
      <c r="K39" s="53">
        <f t="shared" si="2"/>
        <v>0</v>
      </c>
      <c r="L39" s="65"/>
      <c r="M39" s="68"/>
      <c r="N39" s="68"/>
      <c r="O39" s="68"/>
      <c r="P39" s="68"/>
    </row>
    <row r="40" spans="1:16">
      <c r="A40" s="142">
        <f t="shared" si="1"/>
        <v>29</v>
      </c>
      <c r="B40" s="61" t="s">
        <v>95</v>
      </c>
      <c r="C40" s="67"/>
      <c r="D40" s="67"/>
      <c r="E40" s="67"/>
      <c r="F40" s="67"/>
      <c r="G40" s="67"/>
      <c r="H40" s="67"/>
      <c r="I40" s="67"/>
      <c r="J40" s="67"/>
      <c r="K40" s="53">
        <f t="shared" si="2"/>
        <v>0</v>
      </c>
      <c r="L40" s="65"/>
      <c r="M40" s="67"/>
      <c r="N40" s="67"/>
      <c r="O40" s="67"/>
      <c r="P40" s="67"/>
    </row>
    <row r="41" spans="1:16">
      <c r="A41" s="142">
        <f t="shared" si="1"/>
        <v>30</v>
      </c>
      <c r="B41" s="150" t="s">
        <v>96</v>
      </c>
      <c r="C41" s="68"/>
      <c r="D41" s="68"/>
      <c r="E41" s="68"/>
      <c r="F41" s="68"/>
      <c r="G41" s="68"/>
      <c r="H41" s="68"/>
      <c r="I41" s="68"/>
      <c r="J41" s="68"/>
      <c r="K41" s="53">
        <f t="shared" si="2"/>
        <v>0</v>
      </c>
      <c r="L41" s="65"/>
      <c r="M41" s="68"/>
      <c r="N41" s="68"/>
      <c r="O41" s="68"/>
      <c r="P41" s="68"/>
    </row>
    <row r="42" spans="1:16">
      <c r="A42" s="142">
        <f t="shared" si="1"/>
        <v>31</v>
      </c>
      <c r="B42" s="61" t="s">
        <v>97</v>
      </c>
      <c r="C42" s="67"/>
      <c r="D42" s="67"/>
      <c r="E42" s="67"/>
      <c r="F42" s="67"/>
      <c r="G42" s="67"/>
      <c r="H42" s="67"/>
      <c r="I42" s="67"/>
      <c r="J42" s="67"/>
      <c r="K42" s="53">
        <f t="shared" si="2"/>
        <v>0</v>
      </c>
      <c r="L42" s="65"/>
      <c r="M42" s="67"/>
      <c r="N42" s="67"/>
      <c r="O42" s="67"/>
      <c r="P42" s="67"/>
    </row>
    <row r="43" spans="1:16">
      <c r="A43" s="142">
        <f t="shared" si="1"/>
        <v>32</v>
      </c>
      <c r="B43" s="150" t="s">
        <v>98</v>
      </c>
      <c r="C43" s="68"/>
      <c r="D43" s="68"/>
      <c r="E43" s="68"/>
      <c r="F43" s="68"/>
      <c r="G43" s="68"/>
      <c r="H43" s="68"/>
      <c r="I43" s="68"/>
      <c r="J43" s="68"/>
      <c r="K43" s="53">
        <f t="shared" si="2"/>
        <v>0</v>
      </c>
      <c r="L43" s="65"/>
      <c r="M43" s="68"/>
      <c r="N43" s="68"/>
      <c r="O43" s="68"/>
      <c r="P43" s="68"/>
    </row>
    <row r="44" spans="1:16">
      <c r="A44" s="142">
        <f t="shared" si="1"/>
        <v>33</v>
      </c>
      <c r="B44" s="61" t="s">
        <v>99</v>
      </c>
      <c r="C44" s="67"/>
      <c r="D44" s="67"/>
      <c r="E44" s="67"/>
      <c r="F44" s="67"/>
      <c r="G44" s="67"/>
      <c r="H44" s="67"/>
      <c r="I44" s="67"/>
      <c r="J44" s="67"/>
      <c r="K44" s="53">
        <f t="shared" si="2"/>
        <v>0</v>
      </c>
      <c r="L44" s="65"/>
      <c r="M44" s="67"/>
      <c r="N44" s="67"/>
      <c r="O44" s="67"/>
      <c r="P44" s="67"/>
    </row>
    <row r="45" spans="1:16">
      <c r="A45" s="142">
        <f t="shared" si="1"/>
        <v>34</v>
      </c>
      <c r="B45" s="150" t="s">
        <v>100</v>
      </c>
      <c r="C45" s="68"/>
      <c r="D45" s="68"/>
      <c r="E45" s="68"/>
      <c r="F45" s="68"/>
      <c r="G45" s="68"/>
      <c r="H45" s="68"/>
      <c r="I45" s="68"/>
      <c r="J45" s="68"/>
      <c r="K45" s="53">
        <f t="shared" si="2"/>
        <v>0</v>
      </c>
      <c r="L45" s="65"/>
      <c r="M45" s="68"/>
      <c r="N45" s="68"/>
      <c r="O45" s="68"/>
      <c r="P45" s="68"/>
    </row>
    <row r="46" spans="1:16">
      <c r="K46"/>
      <c r="L46"/>
      <c r="M46"/>
      <c r="N46"/>
      <c r="O46"/>
      <c r="P46"/>
    </row>
    <row r="47" spans="1:16">
      <c r="M47"/>
      <c r="N47"/>
      <c r="O47"/>
      <c r="P47"/>
    </row>
    <row r="48" spans="1:16">
      <c r="M48"/>
      <c r="N48"/>
      <c r="O48"/>
      <c r="P48"/>
    </row>
  </sheetData>
  <sheetProtection password="8D1D" sheet="1" objects="1" scenarios="1"/>
  <mergeCells count="8">
    <mergeCell ref="N10:P10"/>
    <mergeCell ref="M9:P9"/>
    <mergeCell ref="C8:J8"/>
    <mergeCell ref="A9:B9"/>
    <mergeCell ref="A10:A11"/>
    <mergeCell ref="B10:B11"/>
    <mergeCell ref="C9:J9"/>
    <mergeCell ref="M8:P8"/>
  </mergeCells>
  <phoneticPr fontId="22" type="noConversion"/>
  <pageMargins left="0.70866141732283472" right="0.70866141732283472" top="0.78740157480314965" bottom="0.78740157480314965" header="0.31496062992125984" footer="0.31496062992125984"/>
  <pageSetup paperSize="9" scale="66" fitToHeight="0" orientation="landscape" horizontalDpi="0" verticalDpi="0" r:id="rId1"/>
  <customProperties>
    <customPr name="_pios_id" r:id="rId2"/>
  </customProperties>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6"/>
  <sheetViews>
    <sheetView workbookViewId="0">
      <selection activeCell="J20" sqref="J20"/>
    </sheetView>
  </sheetViews>
  <sheetFormatPr defaultColWidth="11.42578125" defaultRowHeight="15"/>
  <cols>
    <col min="1" max="1" width="29.5703125" customWidth="1"/>
    <col min="4" max="4" width="20.7109375" customWidth="1"/>
    <col min="7" max="7" width="25.7109375" customWidth="1"/>
    <col min="10" max="10" width="14.7109375" customWidth="1"/>
    <col min="11" max="11" width="22.28515625" customWidth="1"/>
  </cols>
  <sheetData>
    <row r="1" spans="1:12" ht="18">
      <c r="A1" s="1" t="s">
        <v>132</v>
      </c>
      <c r="B1" s="2"/>
      <c r="C1" s="2"/>
      <c r="D1" s="2"/>
      <c r="E1" s="2"/>
      <c r="F1" s="2"/>
      <c r="G1" s="2"/>
      <c r="H1" s="2"/>
      <c r="I1" s="2"/>
      <c r="J1" s="2"/>
      <c r="K1" s="2"/>
      <c r="L1" s="2"/>
    </row>
    <row r="2" spans="1:12" ht="15.75" thickBot="1">
      <c r="A2" s="3"/>
      <c r="B2" s="2"/>
      <c r="C2" s="2"/>
      <c r="D2" s="2"/>
      <c r="E2" s="2"/>
      <c r="F2" s="2"/>
      <c r="G2" s="2"/>
      <c r="H2" s="2"/>
      <c r="I2" s="2"/>
      <c r="J2" s="2"/>
      <c r="K2" s="2"/>
      <c r="L2" s="2"/>
    </row>
    <row r="3" spans="1:12">
      <c r="A3" s="4" t="s">
        <v>133</v>
      </c>
      <c r="B3" s="5"/>
      <c r="C3" s="5"/>
      <c r="D3" s="6"/>
      <c r="E3" s="2"/>
      <c r="F3" s="2"/>
      <c r="G3" s="2"/>
      <c r="H3" s="2"/>
      <c r="I3" s="2"/>
      <c r="J3" s="2"/>
      <c r="K3" s="2"/>
      <c r="L3" s="2"/>
    </row>
    <row r="4" spans="1:12" ht="15.75" thickBot="1">
      <c r="A4" s="7" t="s">
        <v>134</v>
      </c>
      <c r="B4" s="8"/>
      <c r="C4" s="8"/>
      <c r="D4" s="9"/>
      <c r="E4" s="2"/>
      <c r="F4" s="2"/>
      <c r="G4" s="10" t="s">
        <v>135</v>
      </c>
      <c r="H4" s="11"/>
      <c r="I4" s="11"/>
      <c r="J4" s="12"/>
      <c r="K4" s="82" t="s">
        <v>136</v>
      </c>
      <c r="L4" s="2"/>
    </row>
    <row r="5" spans="1:12" ht="15.75" thickBot="1">
      <c r="A5" s="7" t="s">
        <v>137</v>
      </c>
      <c r="B5" s="8"/>
      <c r="C5" s="8"/>
      <c r="D5" s="9"/>
      <c r="E5" s="2"/>
      <c r="F5" s="2"/>
      <c r="G5" s="13" t="s">
        <v>138</v>
      </c>
      <c r="H5" s="14"/>
      <c r="I5" s="14"/>
      <c r="J5" s="15"/>
      <c r="K5" s="35" t="s">
        <v>139</v>
      </c>
      <c r="L5" s="2"/>
    </row>
    <row r="6" spans="1:12" ht="44.25" thickBot="1">
      <c r="A6" s="16"/>
      <c r="B6" s="17"/>
      <c r="C6" s="17" t="s">
        <v>140</v>
      </c>
      <c r="D6" s="18" t="s">
        <v>141</v>
      </c>
      <c r="E6" s="2"/>
      <c r="F6" s="2"/>
      <c r="G6" s="19"/>
      <c r="H6" s="20" t="s">
        <v>142</v>
      </c>
      <c r="I6" s="21" t="s">
        <v>140</v>
      </c>
      <c r="J6" s="22" t="s">
        <v>143</v>
      </c>
      <c r="K6" s="22" t="s">
        <v>143</v>
      </c>
    </row>
    <row r="7" spans="1:12" ht="15.75" thickBot="1">
      <c r="A7" s="171" t="str">
        <f>G7</f>
        <v xml:space="preserve">Z U B R I N G E R </v>
      </c>
      <c r="B7" s="172"/>
      <c r="C7" s="172"/>
      <c r="D7" s="18"/>
      <c r="E7" s="2"/>
      <c r="F7" s="2"/>
      <c r="G7" s="19" t="s">
        <v>144</v>
      </c>
      <c r="H7" s="20"/>
      <c r="I7" s="21"/>
      <c r="J7" s="22"/>
      <c r="K7" s="22"/>
    </row>
    <row r="8" spans="1:12" ht="15.75" thickBot="1">
      <c r="A8" s="23" t="str">
        <f>G8</f>
        <v>Diesel/Benzin PKW</v>
      </c>
      <c r="B8" s="24"/>
      <c r="C8" s="25" t="str">
        <f>IF($D$17&gt;0,D8/$D$17,"0")</f>
        <v>0</v>
      </c>
      <c r="D8" s="83">
        <f>J8+K8</f>
        <v>0</v>
      </c>
      <c r="E8" s="26" t="s">
        <v>145</v>
      </c>
      <c r="F8" s="2"/>
      <c r="G8" s="27" t="s">
        <v>146</v>
      </c>
      <c r="H8" s="28"/>
      <c r="I8" s="29" t="str">
        <f>IF($J$17&gt;0,J8/$J$17,"0")</f>
        <v>0</v>
      </c>
      <c r="J8" s="30">
        <f>SUM('1 An+Abreise'!C13:C46)+SUMIF('1 An+Abreise'!D13:D46,"&gt;50")</f>
        <v>0</v>
      </c>
      <c r="K8" s="30">
        <f>IF($H$22&gt;0,$K$22/$H$22*J8,0)</f>
        <v>0</v>
      </c>
    </row>
    <row r="9" spans="1:12" ht="15.75" thickBot="1">
      <c r="A9" s="23" t="str">
        <f t="shared" ref="A9:A16" si="0">G9</f>
        <v>Elektro-PKW</v>
      </c>
      <c r="B9" s="24"/>
      <c r="C9" s="25" t="str">
        <f>IF($D$17&gt;0,D9/$D$17,"0")</f>
        <v>0</v>
      </c>
      <c r="D9" s="83">
        <f t="shared" ref="D9:D13" si="1">J9+K9</f>
        <v>0</v>
      </c>
      <c r="E9" s="26" t="s">
        <v>145</v>
      </c>
      <c r="F9" s="2"/>
      <c r="G9" s="27" t="s">
        <v>47</v>
      </c>
      <c r="H9" s="28"/>
      <c r="I9" s="29" t="str">
        <f>IF($J$17&gt;0,J9/$J$17,"0")</f>
        <v>0</v>
      </c>
      <c r="J9" s="30">
        <f>SUM('1 An+Abreise'!E13:E46)+SUMIF('1 An+Abreise'!D13:D46,"&lt;=50")</f>
        <v>0</v>
      </c>
      <c r="K9" s="30">
        <f>IF($H$22&gt;0,$K$22/$H$22*J9,0)</f>
        <v>0</v>
      </c>
    </row>
    <row r="10" spans="1:12" ht="15.75" thickBot="1">
      <c r="A10" s="23" t="str">
        <f t="shared" si="0"/>
        <v>Fahrrad/ebike/zu Fuß</v>
      </c>
      <c r="B10" s="24"/>
      <c r="C10" s="25" t="str">
        <f t="shared" ref="C10:C11" si="2">IF($D$17&gt;0,D10/$D$17,"0")</f>
        <v>0</v>
      </c>
      <c r="D10" s="83">
        <f t="shared" si="1"/>
        <v>0</v>
      </c>
      <c r="E10" s="26" t="s">
        <v>147</v>
      </c>
      <c r="F10" s="2"/>
      <c r="G10" s="27" t="s">
        <v>148</v>
      </c>
      <c r="H10" s="28"/>
      <c r="I10" s="29" t="str">
        <f t="shared" ref="I10:I11" si="3">IF($J$17&gt;0,J10/$J$17,"0")</f>
        <v>0</v>
      </c>
      <c r="J10" s="30">
        <f>SUM('1 An+Abreise'!F13:F46)+SUM('1 An+Abreise'!G13:G46)</f>
        <v>0</v>
      </c>
      <c r="K10" s="30">
        <f t="shared" ref="K10:K11" si="4">IF($H$22&gt;0,$K$22/$H$22*J10,0)</f>
        <v>0</v>
      </c>
    </row>
    <row r="11" spans="1:12" ht="15.75" thickBot="1">
      <c r="A11" s="23" t="str">
        <f t="shared" si="0"/>
        <v>ÖPNV</v>
      </c>
      <c r="B11" s="24"/>
      <c r="C11" s="25" t="str">
        <f t="shared" si="2"/>
        <v>0</v>
      </c>
      <c r="D11" s="83">
        <f t="shared" si="1"/>
        <v>0</v>
      </c>
      <c r="E11" s="26" t="s">
        <v>147</v>
      </c>
      <c r="F11" s="2"/>
      <c r="G11" s="27" t="s">
        <v>149</v>
      </c>
      <c r="H11" s="28"/>
      <c r="I11" s="29" t="str">
        <f t="shared" si="3"/>
        <v>0</v>
      </c>
      <c r="J11" s="30">
        <f>SUM('1 An+Abreise'!I13:I46)</f>
        <v>0</v>
      </c>
      <c r="K11" s="30">
        <f t="shared" si="4"/>
        <v>0</v>
      </c>
    </row>
    <row r="12" spans="1:12" ht="15.75" thickBot="1">
      <c r="A12" s="23" t="str">
        <f t="shared" si="0"/>
        <v>H A U P T S T R E C K E</v>
      </c>
      <c r="B12" s="24"/>
      <c r="C12" s="25"/>
      <c r="D12" s="83"/>
      <c r="E12" s="26"/>
      <c r="F12" s="2"/>
      <c r="G12" s="19" t="s">
        <v>150</v>
      </c>
      <c r="H12" s="28"/>
      <c r="I12" s="29"/>
      <c r="J12" s="30"/>
      <c r="K12" s="30"/>
    </row>
    <row r="13" spans="1:12" ht="15.75" thickBot="1">
      <c r="A13" s="23" t="str">
        <f t="shared" si="0"/>
        <v>Diesel/Benzin PKW</v>
      </c>
      <c r="B13" s="24"/>
      <c r="C13" s="25" t="str">
        <f>IF($D$17&gt;0,D13/$D$17,"0")</f>
        <v>0</v>
      </c>
      <c r="D13" s="83">
        <f t="shared" si="1"/>
        <v>0</v>
      </c>
      <c r="E13" s="26" t="s">
        <v>145</v>
      </c>
      <c r="F13" s="2"/>
      <c r="G13" s="27" t="s">
        <v>146</v>
      </c>
      <c r="H13" s="28"/>
      <c r="I13" s="29" t="str">
        <f>IF($J$17&gt;0,J13/$J$17,"0")</f>
        <v>0</v>
      </c>
      <c r="J13" s="30">
        <f>SUM('1 An+Abreise'!K13:K46)</f>
        <v>0</v>
      </c>
      <c r="K13" s="30">
        <f>IF($H$22&gt;0,$K$22/$H$22*J13,0)</f>
        <v>0</v>
      </c>
    </row>
    <row r="14" spans="1:12" ht="15.75" thickBot="1">
      <c r="A14" s="23" t="str">
        <f t="shared" si="0"/>
        <v>Elektro-PKW</v>
      </c>
      <c r="B14" s="24"/>
      <c r="C14" s="25" t="str">
        <f>IF($D$17&gt;0,D14/$D$17,"0")</f>
        <v>0</v>
      </c>
      <c r="D14" s="83">
        <f>J14+K14</f>
        <v>0</v>
      </c>
      <c r="E14" s="26" t="s">
        <v>145</v>
      </c>
      <c r="F14" s="2"/>
      <c r="G14" s="27" t="s">
        <v>47</v>
      </c>
      <c r="H14" s="28"/>
      <c r="I14" s="29" t="str">
        <f>IF($J$17&gt;0,J14/$J$17,"0")</f>
        <v>0</v>
      </c>
      <c r="J14" s="30">
        <f>SUM('1 An+Abreise'!L13:L46)</f>
        <v>0</v>
      </c>
      <c r="K14" s="30">
        <f>IF($H$22&gt;0,$K$22/$H$22*J14,0)</f>
        <v>0</v>
      </c>
    </row>
    <row r="15" spans="1:12" ht="15.75" thickBot="1">
      <c r="A15" s="23" t="str">
        <f t="shared" si="0"/>
        <v>ÖPNV</v>
      </c>
      <c r="B15" s="24"/>
      <c r="C15" s="25" t="str">
        <f>IF($D$17&gt;0,D15/$D$17,"0")</f>
        <v>0</v>
      </c>
      <c r="D15" s="83">
        <f>J15+K15</f>
        <v>0</v>
      </c>
      <c r="E15" s="26" t="s">
        <v>147</v>
      </c>
      <c r="F15" s="2"/>
      <c r="G15" s="27" t="s">
        <v>149</v>
      </c>
      <c r="H15" s="28"/>
      <c r="I15" s="29" t="str">
        <f>IF($J$17&gt;0,J15/$J$17,"0")</f>
        <v>0</v>
      </c>
      <c r="J15" s="30">
        <f>SUM('1 An+Abreise'!N13:N46)</f>
        <v>0</v>
      </c>
      <c r="K15" s="30">
        <f>IF($H$22&gt;0,$K$22/$H$22*J15,0)</f>
        <v>0</v>
      </c>
    </row>
    <row r="16" spans="1:12" ht="15.75" thickBot="1">
      <c r="A16" s="23" t="str">
        <f t="shared" si="0"/>
        <v>Fernverkehr Zug</v>
      </c>
      <c r="B16" s="31"/>
      <c r="C16" s="25" t="str">
        <f>IF($D$17&gt;0,D16/$D$17,"0")</f>
        <v>0</v>
      </c>
      <c r="D16" s="83">
        <f>J16+K16</f>
        <v>0</v>
      </c>
      <c r="E16" s="26" t="s">
        <v>147</v>
      </c>
      <c r="F16" s="2"/>
      <c r="G16" s="27" t="s">
        <v>151</v>
      </c>
      <c r="H16" s="28"/>
      <c r="I16" s="29" t="str">
        <f>IF($J$17&gt;0,J16/$J$17,"0")</f>
        <v>0</v>
      </c>
      <c r="J16" s="30">
        <f>SUM('1 An+Abreise'!O13:O46)</f>
        <v>0</v>
      </c>
      <c r="K16" s="30">
        <f>IF($H$22&gt;0,$K$22/$H$22*J16,0)</f>
        <v>0</v>
      </c>
    </row>
    <row r="17" spans="1:12" ht="15.75" thickTop="1">
      <c r="A17" s="32"/>
      <c r="B17" s="33"/>
      <c r="C17" s="34">
        <f>SUM(C8:C16)</f>
        <v>0</v>
      </c>
      <c r="D17" s="84">
        <f>SUMIF(D8:D16,"&gt;0",D8:D16)</f>
        <v>0</v>
      </c>
      <c r="E17" s="2"/>
      <c r="F17" s="2"/>
      <c r="G17" s="52"/>
      <c r="H17" s="80">
        <f>SUM(COUNTIF('1 An+Abreise'!P$13:P$238,"&gt;0"),COUNTIF('1 An+Abreise'!P$13:P$238,"&lt;0"))-H19</f>
        <v>0</v>
      </c>
      <c r="I17" s="36">
        <f>SUM(I8:I16)</f>
        <v>0</v>
      </c>
      <c r="J17" s="37">
        <f>SUM(J8:J16)</f>
        <v>0</v>
      </c>
      <c r="K17" s="37">
        <f>SUMIF(K8:K16,"&gt;0",K8:K16)</f>
        <v>0</v>
      </c>
    </row>
    <row r="18" spans="1:12">
      <c r="A18" s="32"/>
      <c r="B18" s="3"/>
      <c r="C18" s="38"/>
      <c r="D18" s="3"/>
      <c r="E18" s="2"/>
      <c r="F18" s="2"/>
      <c r="G18" s="52"/>
      <c r="H18" s="39"/>
      <c r="I18" s="40"/>
      <c r="J18" s="41"/>
      <c r="K18" s="42"/>
      <c r="L18" s="41"/>
    </row>
    <row r="19" spans="1:12">
      <c r="A19" s="135" t="s">
        <v>152</v>
      </c>
      <c r="B19" s="120">
        <f>'1 An+Abreise'!$H7</f>
        <v>0</v>
      </c>
      <c r="C19" t="s">
        <v>153</v>
      </c>
      <c r="D19" s="133">
        <f>'1 An+Abreise'!$H7/24</f>
        <v>0</v>
      </c>
      <c r="E19" s="2" t="s">
        <v>154</v>
      </c>
      <c r="F19" s="2"/>
      <c r="G19" s="131" t="s">
        <v>49</v>
      </c>
      <c r="H19" s="132">
        <f>SUM(COUNTIF('1 An+Abreise'!H$13:H$46,"&gt;0"),COUNTIF('1 An+Abreise'!H$13:H$46,"&lt;0"))</f>
        <v>0</v>
      </c>
      <c r="J19" s="30">
        <f>SUM('1 An+Abreise'!H$8:H$233) +SUM('1 An+Abreise'!M$8:M$233)</f>
        <v>0</v>
      </c>
      <c r="K19" s="26" t="s">
        <v>147</v>
      </c>
      <c r="L19" s="39"/>
    </row>
    <row r="20" spans="1:12">
      <c r="A20" s="135" t="s">
        <v>155</v>
      </c>
      <c r="B20" s="3"/>
      <c r="C20" s="38"/>
      <c r="D20" s="134">
        <f>'1 An+Abreise'!O7</f>
        <v>0</v>
      </c>
      <c r="E20" s="2" t="s">
        <v>154</v>
      </c>
      <c r="F20" s="2"/>
      <c r="G20" s="158" t="s">
        <v>156</v>
      </c>
      <c r="H20" s="159">
        <f>COUNTIF('1 An+Abreise'!S$13:S$238,"*")</f>
        <v>0</v>
      </c>
      <c r="I20" s="40"/>
      <c r="J20" s="39"/>
      <c r="K20" s="118"/>
      <c r="L20" s="39"/>
    </row>
    <row r="21" spans="1:12">
      <c r="A21" s="2"/>
      <c r="B21" s="2"/>
      <c r="C21" s="43"/>
      <c r="D21" s="2"/>
      <c r="E21" s="2"/>
      <c r="F21" s="2"/>
      <c r="G21" s="2"/>
      <c r="H21" s="2"/>
      <c r="I21" s="44"/>
      <c r="J21" s="2"/>
      <c r="K21" s="45"/>
      <c r="L21" s="45"/>
    </row>
    <row r="22" spans="1:12" ht="33" customHeight="1">
      <c r="A22" s="46" t="s">
        <v>157</v>
      </c>
      <c r="B22" s="47">
        <f>H22+K22</f>
        <v>0</v>
      </c>
      <c r="C22" s="38"/>
      <c r="D22" s="3"/>
      <c r="E22" s="2"/>
      <c r="F22" s="2"/>
      <c r="G22" s="48" t="s">
        <v>158</v>
      </c>
      <c r="H22" s="80">
        <f>H17+H19</f>
        <v>0</v>
      </c>
      <c r="I22" s="50"/>
      <c r="J22" s="113" t="s">
        <v>159</v>
      </c>
      <c r="K22" s="81">
        <f>'1 An+Abreise'!C7-H22</f>
        <v>0</v>
      </c>
    </row>
    <row r="23" spans="1:12">
      <c r="A23" s="2"/>
      <c r="B23" s="2"/>
      <c r="C23" s="2"/>
      <c r="D23" s="2"/>
      <c r="E23" s="2"/>
      <c r="F23" s="2"/>
      <c r="G23" s="52"/>
      <c r="H23" s="52"/>
      <c r="I23" s="52"/>
      <c r="J23" s="2"/>
      <c r="K23" s="45"/>
      <c r="L23" s="2"/>
    </row>
    <row r="25" spans="1:12">
      <c r="B25" t="s">
        <v>160</v>
      </c>
    </row>
    <row r="26" spans="1:12">
      <c r="C26" s="72"/>
    </row>
  </sheetData>
  <pageMargins left="0.7" right="0.7" top="0.78740157499999996" bottom="0.78740157499999996" header="0.3" footer="0.3"/>
  <pageSetup paperSize="9" orientation="portrait" horizontalDpi="4294967293" verticalDpi="0"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9"/>
  <sheetViews>
    <sheetView workbookViewId="0">
      <selection activeCell="K21" sqref="K21"/>
    </sheetView>
  </sheetViews>
  <sheetFormatPr defaultColWidth="11.42578125" defaultRowHeight="15"/>
  <cols>
    <col min="1" max="1" width="29.5703125" customWidth="1"/>
    <col min="4" max="4" width="20.7109375" customWidth="1"/>
    <col min="7" max="7" width="25.7109375" customWidth="1"/>
    <col min="10" max="10" width="14.7109375" customWidth="1"/>
    <col min="11" max="11" width="22.28515625" customWidth="1"/>
  </cols>
  <sheetData>
    <row r="1" spans="1:12" ht="18">
      <c r="A1" s="1" t="s">
        <v>161</v>
      </c>
      <c r="B1" s="2"/>
      <c r="C1" s="2"/>
      <c r="D1" s="2"/>
      <c r="E1" s="2"/>
      <c r="F1" s="2"/>
      <c r="G1" s="2"/>
      <c r="H1" s="2"/>
      <c r="I1" s="2"/>
      <c r="J1" s="2"/>
      <c r="K1" s="2"/>
      <c r="L1" s="2"/>
    </row>
    <row r="2" spans="1:12" ht="15.75" thickBot="1">
      <c r="A2" s="3"/>
      <c r="B2" s="2"/>
      <c r="C2" s="2"/>
      <c r="D2" s="2"/>
      <c r="E2" s="2"/>
      <c r="F2" s="2"/>
      <c r="G2" s="2"/>
      <c r="H2" s="2"/>
      <c r="I2" s="2"/>
      <c r="J2" s="2"/>
      <c r="K2" s="2"/>
      <c r="L2" s="2"/>
    </row>
    <row r="3" spans="1:12">
      <c r="A3" s="4" t="s">
        <v>133</v>
      </c>
      <c r="B3" s="5"/>
      <c r="C3" s="5"/>
      <c r="D3" s="6"/>
      <c r="E3" s="2"/>
      <c r="F3" s="2"/>
      <c r="G3" s="2"/>
      <c r="H3" s="2"/>
      <c r="I3" s="2"/>
      <c r="J3" s="2"/>
      <c r="K3" s="2"/>
      <c r="L3" s="2"/>
    </row>
    <row r="4" spans="1:12" ht="15.75" thickBot="1">
      <c r="A4" s="7" t="s">
        <v>134</v>
      </c>
      <c r="B4" s="8"/>
      <c r="C4" s="8"/>
      <c r="D4" s="9"/>
      <c r="E4" s="2"/>
      <c r="F4" s="2"/>
      <c r="G4" s="10" t="s">
        <v>135</v>
      </c>
      <c r="H4" s="11"/>
      <c r="I4" s="11"/>
      <c r="J4" s="12"/>
      <c r="K4" s="82" t="s">
        <v>136</v>
      </c>
      <c r="L4" s="2"/>
    </row>
    <row r="5" spans="1:12" ht="15.75" thickBot="1">
      <c r="A5" s="7" t="s">
        <v>137</v>
      </c>
      <c r="B5" s="8"/>
      <c r="C5" s="8"/>
      <c r="D5" s="9"/>
      <c r="E5" s="2"/>
      <c r="F5" s="2"/>
      <c r="G5" s="13" t="s">
        <v>138</v>
      </c>
      <c r="H5" s="14"/>
      <c r="I5" s="14"/>
      <c r="J5" s="15"/>
      <c r="K5" s="35" t="s">
        <v>139</v>
      </c>
      <c r="L5" s="2"/>
    </row>
    <row r="6" spans="1:12" ht="44.25" thickBot="1">
      <c r="A6" s="16"/>
      <c r="B6" s="17"/>
      <c r="C6" s="17" t="s">
        <v>140</v>
      </c>
      <c r="D6" s="18" t="s">
        <v>141</v>
      </c>
      <c r="E6" s="2"/>
      <c r="F6" s="2"/>
      <c r="G6" s="19"/>
      <c r="H6" s="20" t="s">
        <v>142</v>
      </c>
      <c r="I6" s="21" t="s">
        <v>140</v>
      </c>
      <c r="J6" s="22" t="s">
        <v>143</v>
      </c>
      <c r="K6" s="22" t="s">
        <v>143</v>
      </c>
    </row>
    <row r="7" spans="1:12" ht="15.75" thickBot="1">
      <c r="A7" s="23" t="s">
        <v>146</v>
      </c>
      <c r="B7" s="24"/>
      <c r="C7" s="25" t="str">
        <f t="shared" ref="C7:C13" si="0">IF($D$15&gt;0,D7/$D$15,"0")</f>
        <v>0</v>
      </c>
      <c r="D7" s="83">
        <f>J7+K7</f>
        <v>0</v>
      </c>
      <c r="E7" s="26" t="s">
        <v>145</v>
      </c>
      <c r="F7" s="2"/>
      <c r="G7" s="27" t="s">
        <v>146</v>
      </c>
      <c r="H7" s="28"/>
      <c r="I7" s="29" t="str">
        <f t="shared" ref="I7:I13" si="1">IF($J$15&gt;0,J7/$J$15,"0")</f>
        <v>0</v>
      </c>
      <c r="J7" s="30">
        <f>SUM('2 Mob vor Ort'!C12:C232)+SUM('2 Mob vor Ort'!D12:D232)+SUMIF('2 Mob vor Ort'!D12:D232,"&gt;50")</f>
        <v>0</v>
      </c>
      <c r="K7" s="30">
        <f t="shared" ref="K7:K13" si="2">IF($H$21&gt;0,$K$21/$H$21*J7,0)</f>
        <v>0</v>
      </c>
    </row>
    <row r="8" spans="1:12" ht="15.75" thickBot="1">
      <c r="A8" s="23" t="s">
        <v>47</v>
      </c>
      <c r="B8" s="24"/>
      <c r="C8" s="25" t="str">
        <f t="shared" si="0"/>
        <v>0</v>
      </c>
      <c r="D8" s="83">
        <f t="shared" ref="D8:D13" si="3">J8+K8</f>
        <v>0</v>
      </c>
      <c r="E8" s="26" t="s">
        <v>145</v>
      </c>
      <c r="F8" s="2"/>
      <c r="G8" s="27" t="s">
        <v>47</v>
      </c>
      <c r="H8" s="28"/>
      <c r="I8" s="29" t="str">
        <f t="shared" si="1"/>
        <v>0</v>
      </c>
      <c r="J8" s="30">
        <f>SUM('2 Mob vor Ort'!F12:F232)</f>
        <v>0</v>
      </c>
      <c r="K8" s="30">
        <f t="shared" si="2"/>
        <v>0</v>
      </c>
    </row>
    <row r="9" spans="1:12" ht="15.75" thickBot="1">
      <c r="A9" s="23" t="s">
        <v>162</v>
      </c>
      <c r="B9" s="24"/>
      <c r="C9" s="25" t="str">
        <f t="shared" si="0"/>
        <v>0</v>
      </c>
      <c r="D9" s="83">
        <f t="shared" si="3"/>
        <v>0</v>
      </c>
      <c r="E9" s="26" t="s">
        <v>145</v>
      </c>
      <c r="F9" s="2"/>
      <c r="G9" s="27" t="s">
        <v>162</v>
      </c>
      <c r="H9" s="28"/>
      <c r="I9" s="29" t="str">
        <f t="shared" si="1"/>
        <v>0</v>
      </c>
      <c r="J9" s="30">
        <f>SUM('2 Mob vor Ort'!G12:G232)</f>
        <v>0</v>
      </c>
      <c r="K9" s="30">
        <f t="shared" si="2"/>
        <v>0</v>
      </c>
    </row>
    <row r="10" spans="1:12">
      <c r="A10" s="23" t="s">
        <v>163</v>
      </c>
      <c r="B10" s="24"/>
      <c r="C10" s="25" t="str">
        <f t="shared" si="0"/>
        <v>0</v>
      </c>
      <c r="D10" s="83">
        <f t="shared" si="3"/>
        <v>0</v>
      </c>
      <c r="E10" s="26" t="s">
        <v>145</v>
      </c>
      <c r="F10" s="2"/>
      <c r="G10" s="27" t="s">
        <v>163</v>
      </c>
      <c r="H10" s="28"/>
      <c r="I10" s="29" t="str">
        <f t="shared" si="1"/>
        <v>0</v>
      </c>
      <c r="J10" s="30">
        <f>SUM('2 Mob vor Ort'!H12:H232)</f>
        <v>0</v>
      </c>
      <c r="K10" s="30">
        <f t="shared" si="2"/>
        <v>0</v>
      </c>
    </row>
    <row r="11" spans="1:12" ht="15.75" thickBot="1">
      <c r="A11" s="23"/>
      <c r="B11" s="24"/>
      <c r="C11" s="25"/>
      <c r="D11" s="25"/>
      <c r="E11" s="26"/>
      <c r="F11" s="2"/>
      <c r="G11" s="27"/>
      <c r="H11" s="28"/>
      <c r="I11" s="29"/>
      <c r="J11" s="30"/>
      <c r="K11" s="30">
        <f t="shared" si="2"/>
        <v>0</v>
      </c>
    </row>
    <row r="12" spans="1:12" ht="15.75" thickBot="1">
      <c r="A12" s="23" t="s">
        <v>164</v>
      </c>
      <c r="B12" s="24"/>
      <c r="C12" s="25" t="str">
        <f t="shared" si="0"/>
        <v>0</v>
      </c>
      <c r="D12" s="83">
        <f t="shared" si="3"/>
        <v>0</v>
      </c>
      <c r="E12" s="26" t="s">
        <v>147</v>
      </c>
      <c r="F12" s="2"/>
      <c r="G12" s="27" t="s">
        <v>164</v>
      </c>
      <c r="H12" s="28"/>
      <c r="I12" s="29" t="str">
        <f t="shared" si="1"/>
        <v>0</v>
      </c>
      <c r="J12" s="30">
        <f>SUM('2 Mob vor Ort'!J12:J232)+SUM('2 Mob vor Ort'!I12:I232)</f>
        <v>0</v>
      </c>
      <c r="K12" s="30">
        <f t="shared" si="2"/>
        <v>0</v>
      </c>
    </row>
    <row r="13" spans="1:12" ht="15.75" thickBot="1">
      <c r="A13" s="23" t="s">
        <v>149</v>
      </c>
      <c r="B13" s="24"/>
      <c r="C13" s="25" t="str">
        <f t="shared" si="0"/>
        <v>0</v>
      </c>
      <c r="D13" s="83">
        <f t="shared" si="3"/>
        <v>0</v>
      </c>
      <c r="E13" s="26" t="s">
        <v>147</v>
      </c>
      <c r="F13" s="2"/>
      <c r="G13" s="27" t="s">
        <v>149</v>
      </c>
      <c r="H13" s="28"/>
      <c r="I13" s="29" t="str">
        <f t="shared" si="1"/>
        <v>0</v>
      </c>
      <c r="J13" s="30">
        <f>SUM('2 Mob vor Ort'!L12:L232)</f>
        <v>0</v>
      </c>
      <c r="K13" s="30">
        <f t="shared" si="2"/>
        <v>0</v>
      </c>
    </row>
    <row r="14" spans="1:12">
      <c r="A14" s="23"/>
      <c r="B14" s="24"/>
      <c r="C14" s="25"/>
      <c r="D14" s="83"/>
      <c r="E14" s="26"/>
      <c r="F14" s="2"/>
      <c r="G14" s="27"/>
      <c r="H14" s="28"/>
      <c r="I14" s="29"/>
      <c r="J14" s="30"/>
      <c r="K14" s="30"/>
    </row>
    <row r="15" spans="1:12">
      <c r="A15" s="32"/>
      <c r="B15" s="33"/>
      <c r="C15" s="34">
        <f>SUM(C7:C14)</f>
        <v>0</v>
      </c>
      <c r="D15" s="84">
        <f>SUMIF(D7:D14,"&gt;0",D7:D14)</f>
        <v>0</v>
      </c>
      <c r="E15" s="2"/>
      <c r="F15" s="2"/>
      <c r="G15" s="52"/>
      <c r="H15" s="85">
        <f>SUM(COUNTIF('2 Mob vor Ort'!M12:M232,"&gt;0"),COUNTIF('2 Mob vor Ort'!M12:M232,"&lt;0"))-H17</f>
        <v>0</v>
      </c>
      <c r="I15" s="36">
        <f>SUM(I7:I14)</f>
        <v>0</v>
      </c>
      <c r="J15" s="37">
        <f>SUM(J7:J14)</f>
        <v>0</v>
      </c>
      <c r="K15" s="37">
        <f>SUMIF(K7:K14,"&gt;0",K7:K14)</f>
        <v>0</v>
      </c>
    </row>
    <row r="16" spans="1:12">
      <c r="A16" s="32"/>
      <c r="B16" s="3"/>
      <c r="C16" s="38"/>
      <c r="D16" s="119"/>
      <c r="E16" s="2"/>
      <c r="F16" s="2"/>
      <c r="G16" s="52"/>
      <c r="H16" s="39"/>
      <c r="I16" s="40"/>
      <c r="J16" s="121"/>
      <c r="K16" s="42"/>
    </row>
    <row r="17" spans="1:12">
      <c r="A17" s="32" t="s">
        <v>165</v>
      </c>
      <c r="B17" s="3"/>
      <c r="C17" s="38"/>
      <c r="D17" s="28">
        <f>SUM('2 Mob vor Ort'!N12:N232)</f>
        <v>0</v>
      </c>
      <c r="E17" s="2" t="s">
        <v>142</v>
      </c>
      <c r="F17" s="2"/>
      <c r="G17" s="27" t="s">
        <v>49</v>
      </c>
      <c r="H17" s="80">
        <f>COUNTIF('2 Mob vor Ort'!K$12:K$232,"&gt;0")</f>
        <v>0</v>
      </c>
      <c r="J17" s="30">
        <f>SUM('2 Mob vor Ort'!K$7:K$227)</f>
        <v>0</v>
      </c>
      <c r="K17" s="26" t="s">
        <v>147</v>
      </c>
    </row>
    <row r="18" spans="1:12">
      <c r="A18" s="136" t="s">
        <v>166</v>
      </c>
      <c r="B18" s="137"/>
      <c r="C18" s="138"/>
      <c r="D18" s="139">
        <f>IF(B21=0,0,D17/B21)</f>
        <v>0</v>
      </c>
      <c r="E18" s="2"/>
      <c r="F18" s="2"/>
      <c r="G18" s="52"/>
      <c r="H18" s="39"/>
      <c r="I18" s="40"/>
      <c r="J18" s="121"/>
      <c r="K18" s="42"/>
    </row>
    <row r="19" spans="1:12">
      <c r="A19" s="32"/>
      <c r="B19" s="3"/>
      <c r="C19" s="38"/>
      <c r="D19" s="3"/>
      <c r="E19" s="2"/>
      <c r="F19" s="2"/>
      <c r="G19" s="52"/>
      <c r="H19" s="39"/>
      <c r="I19" s="40"/>
      <c r="J19" s="41"/>
      <c r="K19" s="42"/>
      <c r="L19" s="41"/>
    </row>
    <row r="20" spans="1:12">
      <c r="A20" s="2"/>
      <c r="B20" s="2"/>
      <c r="C20" s="43"/>
      <c r="D20" s="2"/>
      <c r="E20" s="2"/>
      <c r="F20" s="2"/>
      <c r="G20" s="2"/>
      <c r="H20" s="2"/>
      <c r="I20" s="44"/>
      <c r="J20" s="2"/>
      <c r="K20" s="45"/>
      <c r="L20" s="45"/>
    </row>
    <row r="21" spans="1:12">
      <c r="A21" s="46" t="s">
        <v>157</v>
      </c>
      <c r="B21" s="47">
        <f>H21+K21</f>
        <v>0</v>
      </c>
      <c r="C21" s="38"/>
      <c r="D21" s="3"/>
      <c r="E21" s="2"/>
      <c r="F21" s="2"/>
      <c r="G21" s="48" t="s">
        <v>158</v>
      </c>
      <c r="H21" s="85">
        <f>H15+H17</f>
        <v>0</v>
      </c>
      <c r="I21" s="50"/>
      <c r="J21" s="51" t="s">
        <v>159</v>
      </c>
      <c r="K21" s="81">
        <f>'2 Mob vor Ort'!C6-H21</f>
        <v>0</v>
      </c>
    </row>
    <row r="22" spans="1:12">
      <c r="A22" s="2"/>
      <c r="B22" s="2"/>
      <c r="C22" s="2"/>
      <c r="D22" s="2"/>
      <c r="E22" s="2"/>
      <c r="F22" s="2"/>
      <c r="G22" s="52"/>
      <c r="H22" s="52"/>
      <c r="I22" s="52"/>
      <c r="J22" s="2"/>
      <c r="K22" s="45"/>
      <c r="L22" s="2"/>
    </row>
    <row r="23" spans="1:12">
      <c r="A23" s="2"/>
      <c r="B23" s="2"/>
      <c r="C23" s="2"/>
      <c r="D23" s="2"/>
      <c r="E23" s="2"/>
      <c r="F23" s="2"/>
      <c r="G23" s="52"/>
      <c r="H23" s="52"/>
      <c r="I23" s="52"/>
      <c r="J23" s="2"/>
      <c r="K23" s="2"/>
      <c r="L23" s="2"/>
    </row>
    <row r="24" spans="1:12">
      <c r="A24" s="2"/>
      <c r="B24" s="2"/>
      <c r="C24" s="2"/>
      <c r="D24" s="2"/>
      <c r="E24" s="2"/>
      <c r="F24" s="2"/>
      <c r="G24" s="52"/>
      <c r="H24" s="52"/>
      <c r="I24" s="52"/>
      <c r="J24" s="2"/>
      <c r="K24" s="2"/>
      <c r="L24" s="2"/>
    </row>
    <row r="25" spans="1:12" ht="18" customHeight="1">
      <c r="A25" s="53"/>
      <c r="B25" s="254" t="s">
        <v>167</v>
      </c>
      <c r="C25" s="255"/>
      <c r="D25" s="255"/>
      <c r="E25" s="255"/>
      <c r="F25" s="255"/>
      <c r="G25" s="255"/>
      <c r="H25" s="255"/>
      <c r="I25" s="255"/>
      <c r="J25" s="255"/>
      <c r="K25" s="256"/>
      <c r="L25" s="2"/>
    </row>
    <row r="29" spans="1:12">
      <c r="C29" s="72"/>
    </row>
  </sheetData>
  <sheetProtection password="8D1D" sheet="1" objects="1" scenarios="1"/>
  <mergeCells count="1">
    <mergeCell ref="B25:K25"/>
  </mergeCells>
  <pageMargins left="0.7" right="0.7" top="0.78740157499999996" bottom="0.78740157499999996" header="0.3" footer="0.3"/>
  <pageSetup paperSize="9" orientation="portrait" horizontalDpi="0" verticalDpi="0"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0"/>
  <sheetViews>
    <sheetView topLeftCell="A4" workbookViewId="0">
      <selection activeCell="B6" sqref="B6"/>
    </sheetView>
  </sheetViews>
  <sheetFormatPr defaultColWidth="11.42578125" defaultRowHeight="15"/>
  <cols>
    <col min="1" max="1" width="29.5703125" customWidth="1"/>
    <col min="4" max="4" width="20.7109375" customWidth="1"/>
    <col min="7" max="7" width="25.7109375" customWidth="1"/>
    <col min="10" max="10" width="14.7109375" customWidth="1"/>
    <col min="11" max="11" width="22.28515625" customWidth="1"/>
  </cols>
  <sheetData>
    <row r="1" spans="1:12" ht="18">
      <c r="A1" s="1" t="s">
        <v>168</v>
      </c>
      <c r="B1" s="2"/>
      <c r="C1" s="2"/>
      <c r="D1" s="2"/>
      <c r="E1" s="2"/>
      <c r="F1" s="2"/>
      <c r="G1" s="2"/>
      <c r="H1" s="2"/>
      <c r="I1" s="2"/>
      <c r="J1" s="2"/>
      <c r="K1" s="2"/>
      <c r="L1" s="2"/>
    </row>
    <row r="2" spans="1:12" ht="15.75" thickBot="1">
      <c r="A2" s="3"/>
      <c r="B2" s="2"/>
      <c r="C2" s="2"/>
      <c r="D2" s="2"/>
      <c r="E2" s="2"/>
      <c r="F2" s="2"/>
      <c r="G2" s="2"/>
      <c r="H2" s="2"/>
      <c r="I2" s="2"/>
      <c r="J2" s="2"/>
      <c r="K2" s="2"/>
      <c r="L2" s="2"/>
    </row>
    <row r="3" spans="1:12">
      <c r="A3" s="4" t="s">
        <v>169</v>
      </c>
      <c r="B3" s="5"/>
      <c r="C3" s="5"/>
      <c r="D3" s="6"/>
      <c r="E3" s="2"/>
      <c r="F3" s="2"/>
      <c r="G3" s="2"/>
      <c r="H3" s="2"/>
      <c r="I3" s="2"/>
      <c r="J3" s="2"/>
      <c r="K3" s="2"/>
      <c r="L3" s="2"/>
    </row>
    <row r="4" spans="1:12" ht="15.75" thickBot="1">
      <c r="A4" s="7" t="s">
        <v>134</v>
      </c>
      <c r="B4" s="8"/>
      <c r="C4" s="8"/>
      <c r="D4" s="9"/>
      <c r="E4" s="2"/>
      <c r="F4" s="2"/>
      <c r="G4" s="10" t="s">
        <v>135</v>
      </c>
      <c r="H4" s="11"/>
      <c r="I4" s="11"/>
      <c r="J4" s="12"/>
      <c r="K4" s="82" t="s">
        <v>136</v>
      </c>
      <c r="L4" s="2"/>
    </row>
    <row r="5" spans="1:12" ht="15.75" thickBot="1">
      <c r="A5" s="7" t="s">
        <v>137</v>
      </c>
      <c r="B5" s="8"/>
      <c r="C5" s="8"/>
      <c r="D5" s="9"/>
      <c r="E5" s="2"/>
      <c r="F5" s="2"/>
      <c r="G5" s="13" t="s">
        <v>138</v>
      </c>
      <c r="H5" s="14"/>
      <c r="I5" s="14"/>
      <c r="J5" s="15"/>
      <c r="K5" s="35" t="s">
        <v>139</v>
      </c>
      <c r="L5" s="2"/>
    </row>
    <row r="6" spans="1:12" ht="44.25" thickBot="1">
      <c r="A6" s="16"/>
      <c r="B6" s="17"/>
      <c r="C6" s="17" t="s">
        <v>140</v>
      </c>
      <c r="D6" s="18" t="s">
        <v>170</v>
      </c>
      <c r="E6" s="2"/>
      <c r="F6" s="2"/>
      <c r="G6" s="19"/>
      <c r="H6" s="20"/>
      <c r="I6" s="21" t="s">
        <v>140</v>
      </c>
      <c r="J6" s="22" t="s">
        <v>170</v>
      </c>
      <c r="K6" s="22" t="s">
        <v>170</v>
      </c>
    </row>
    <row r="7" spans="1:12" ht="15.75" thickBot="1">
      <c r="A7" s="23" t="s">
        <v>119</v>
      </c>
      <c r="B7" s="24"/>
      <c r="C7" s="25" t="str">
        <f t="shared" ref="C7:C14" si="0">IF($D$15&gt;0,D7/$D$15,"0")</f>
        <v>0</v>
      </c>
      <c r="D7" s="83">
        <f>J7+K7</f>
        <v>0</v>
      </c>
      <c r="E7" s="26"/>
      <c r="F7" s="2"/>
      <c r="G7" s="27" t="s">
        <v>119</v>
      </c>
      <c r="H7" s="28"/>
      <c r="I7" s="29" t="str">
        <f t="shared" ref="I7:I14" si="1">IF($J$15&gt;0,J7/$J$15,"0")</f>
        <v>0</v>
      </c>
      <c r="J7" s="30">
        <f>SUM('3 Übernacht'!C$12:C$229)</f>
        <v>0</v>
      </c>
      <c r="K7" s="30">
        <f>IF($H$18&gt;0,$K$18/$H$18*J7,0)</f>
        <v>0</v>
      </c>
    </row>
    <row r="8" spans="1:12" ht="15.75" thickBot="1">
      <c r="A8" s="23" t="s">
        <v>120</v>
      </c>
      <c r="B8" s="24"/>
      <c r="C8" s="25" t="str">
        <f t="shared" si="0"/>
        <v>0</v>
      </c>
      <c r="D8" s="83">
        <f t="shared" ref="D8:D14" si="2">J8+K8</f>
        <v>0</v>
      </c>
      <c r="E8" s="26"/>
      <c r="F8" s="2"/>
      <c r="G8" s="27" t="s">
        <v>120</v>
      </c>
      <c r="H8" s="28"/>
      <c r="I8" s="29" t="str">
        <f t="shared" si="1"/>
        <v>0</v>
      </c>
      <c r="J8" s="30">
        <f>SUM('3 Übernacht'!D12:D229)</f>
        <v>0</v>
      </c>
      <c r="K8" s="30">
        <f t="shared" ref="K8:K14" si="3">IF($H$18&gt;0,$K$18/$H$18*J8,0)</f>
        <v>0</v>
      </c>
    </row>
    <row r="9" spans="1:12" ht="15.75" thickBot="1">
      <c r="A9" s="23" t="s">
        <v>121</v>
      </c>
      <c r="B9" s="24"/>
      <c r="C9" s="25" t="str">
        <f t="shared" si="0"/>
        <v>0</v>
      </c>
      <c r="D9" s="83">
        <f t="shared" si="2"/>
        <v>0</v>
      </c>
      <c r="E9" s="26"/>
      <c r="F9" s="2"/>
      <c r="G9" s="27" t="s">
        <v>121</v>
      </c>
      <c r="H9" s="28"/>
      <c r="I9" s="29" t="str">
        <f t="shared" si="1"/>
        <v>0</v>
      </c>
      <c r="J9" s="30">
        <f>SUM('3 Übernacht'!E12:E229)</f>
        <v>0</v>
      </c>
      <c r="K9" s="30">
        <f t="shared" si="3"/>
        <v>0</v>
      </c>
    </row>
    <row r="10" spans="1:12" ht="15.75" thickBot="1">
      <c r="A10" s="23" t="s">
        <v>122</v>
      </c>
      <c r="B10" s="24"/>
      <c r="C10" s="25" t="str">
        <f t="shared" si="0"/>
        <v>0</v>
      </c>
      <c r="D10" s="83">
        <f t="shared" si="2"/>
        <v>0</v>
      </c>
      <c r="E10" s="26"/>
      <c r="F10" s="2"/>
      <c r="G10" s="27" t="s">
        <v>122</v>
      </c>
      <c r="H10" s="28"/>
      <c r="I10" s="29" t="str">
        <f t="shared" si="1"/>
        <v>0</v>
      </c>
      <c r="J10" s="30">
        <f>SUM('3 Übernacht'!F12:F229)</f>
        <v>0</v>
      </c>
      <c r="K10" s="30">
        <f t="shared" si="3"/>
        <v>0</v>
      </c>
    </row>
    <row r="11" spans="1:12" ht="15.75" thickBot="1">
      <c r="A11" s="23" t="s">
        <v>123</v>
      </c>
      <c r="B11" s="24"/>
      <c r="C11" s="25" t="str">
        <f t="shared" si="0"/>
        <v>0</v>
      </c>
      <c r="D11" s="83">
        <f t="shared" si="2"/>
        <v>0</v>
      </c>
      <c r="E11" s="26"/>
      <c r="F11" s="2"/>
      <c r="G11" s="27" t="s">
        <v>123</v>
      </c>
      <c r="H11" s="28"/>
      <c r="I11" s="29" t="str">
        <f t="shared" si="1"/>
        <v>0</v>
      </c>
      <c r="J11" s="30">
        <f>SUM('3 Übernacht'!G12:G229)</f>
        <v>0</v>
      </c>
      <c r="K11" s="30">
        <f t="shared" si="3"/>
        <v>0</v>
      </c>
    </row>
    <row r="12" spans="1:12" ht="15.75" thickBot="1">
      <c r="A12" s="23" t="s">
        <v>124</v>
      </c>
      <c r="B12" s="24"/>
      <c r="C12" s="25" t="str">
        <f t="shared" si="0"/>
        <v>0</v>
      </c>
      <c r="D12" s="83">
        <f t="shared" si="2"/>
        <v>0</v>
      </c>
      <c r="E12" s="26"/>
      <c r="F12" s="2"/>
      <c r="G12" s="27" t="s">
        <v>124</v>
      </c>
      <c r="H12" s="28"/>
      <c r="I12" s="29" t="str">
        <f t="shared" si="1"/>
        <v>0</v>
      </c>
      <c r="J12" s="30">
        <f>SUM('3 Übernacht'!H12:H229)</f>
        <v>0</v>
      </c>
      <c r="K12" s="30">
        <f t="shared" si="3"/>
        <v>0</v>
      </c>
    </row>
    <row r="13" spans="1:12" ht="15.75" thickBot="1">
      <c r="A13" s="23" t="s">
        <v>171</v>
      </c>
      <c r="B13" s="24"/>
      <c r="C13" s="25" t="str">
        <f t="shared" si="0"/>
        <v>0</v>
      </c>
      <c r="D13" s="83">
        <f t="shared" si="2"/>
        <v>0</v>
      </c>
      <c r="E13" s="26"/>
      <c r="F13" s="2"/>
      <c r="G13" s="27" t="s">
        <v>171</v>
      </c>
      <c r="H13" s="28"/>
      <c r="I13" s="29" t="str">
        <f t="shared" si="1"/>
        <v>0</v>
      </c>
      <c r="J13" s="30">
        <f>SUM('3 Übernacht'!I12:I229)</f>
        <v>0</v>
      </c>
      <c r="K13" s="30">
        <f>IF($H$18&gt;0,$K$18/$H$18*J13,0)</f>
        <v>0</v>
      </c>
    </row>
    <row r="14" spans="1:12">
      <c r="A14" s="23" t="s">
        <v>172</v>
      </c>
      <c r="B14" s="24"/>
      <c r="C14" s="25" t="str">
        <f t="shared" si="0"/>
        <v>0</v>
      </c>
      <c r="D14" s="83">
        <f t="shared" si="2"/>
        <v>0</v>
      </c>
      <c r="E14" s="26"/>
      <c r="F14" s="2"/>
      <c r="G14" s="27" t="s">
        <v>172</v>
      </c>
      <c r="H14" s="28"/>
      <c r="I14" s="29" t="str">
        <f t="shared" si="1"/>
        <v>0</v>
      </c>
      <c r="J14" s="30">
        <f>SUM('3 Übernacht'!J12:J229)</f>
        <v>0</v>
      </c>
      <c r="K14" s="30">
        <f t="shared" si="3"/>
        <v>0</v>
      </c>
    </row>
    <row r="15" spans="1:12">
      <c r="A15" s="32"/>
      <c r="B15" s="33"/>
      <c r="C15" s="34">
        <f>SUM(C7:C14)</f>
        <v>0</v>
      </c>
      <c r="D15" s="84">
        <f>SUMIF(D7:D14,"&gt;0",D7:D14)</f>
        <v>0</v>
      </c>
      <c r="E15" s="2"/>
      <c r="F15" s="2"/>
      <c r="G15" s="52"/>
      <c r="H15" s="85">
        <f>'3 Übernacht'!C4</f>
        <v>0</v>
      </c>
      <c r="I15" s="36">
        <f>SUM(I7:I14)</f>
        <v>0</v>
      </c>
      <c r="J15" s="37">
        <f>SUM(J7:J14)</f>
        <v>0</v>
      </c>
      <c r="K15" s="37">
        <f>SUMIF(K7:K14,"&gt;0",K7:K14)</f>
        <v>0</v>
      </c>
    </row>
    <row r="16" spans="1:12">
      <c r="A16" s="32"/>
      <c r="B16" s="3"/>
      <c r="C16" s="38"/>
      <c r="D16" s="119"/>
      <c r="E16" s="2"/>
      <c r="F16" s="2"/>
      <c r="G16" s="52"/>
      <c r="H16" s="123"/>
      <c r="I16" s="40"/>
      <c r="J16" s="121"/>
      <c r="K16" s="42"/>
    </row>
    <row r="17" spans="1:12">
      <c r="A17" s="127" t="s">
        <v>173</v>
      </c>
      <c r="B17" s="128"/>
      <c r="C17" s="129"/>
      <c r="D17" s="130">
        <f>J17</f>
        <v>0</v>
      </c>
      <c r="E17" s="42"/>
      <c r="F17" s="2"/>
      <c r="G17" s="39" t="s">
        <v>173</v>
      </c>
      <c r="H17" s="123"/>
      <c r="I17" s="40"/>
      <c r="J17" s="121">
        <f>IF($H15=0,0,$J15/$H15)</f>
        <v>0</v>
      </c>
      <c r="K17" s="42"/>
    </row>
    <row r="18" spans="1:12">
      <c r="A18" s="46" t="s">
        <v>157</v>
      </c>
      <c r="B18" s="47">
        <f>H18+K18</f>
        <v>0</v>
      </c>
      <c r="C18" s="40"/>
      <c r="D18" s="121"/>
      <c r="E18" s="42"/>
      <c r="F18" s="2"/>
      <c r="G18" s="48" t="s">
        <v>158</v>
      </c>
      <c r="H18" s="49">
        <f>H15</f>
        <v>0</v>
      </c>
      <c r="I18" s="50"/>
      <c r="J18" s="113" t="s">
        <v>174</v>
      </c>
      <c r="K18" s="81">
        <f>'3 Übernacht'!C$5</f>
        <v>0</v>
      </c>
    </row>
    <row r="19" spans="1:12">
      <c r="A19" s="2"/>
      <c r="B19" s="119"/>
      <c r="C19" s="40"/>
      <c r="D19" s="118"/>
      <c r="E19" s="118"/>
      <c r="F19" s="2"/>
      <c r="G19" s="124"/>
      <c r="H19" s="125"/>
      <c r="I19" s="52"/>
      <c r="J19" s="115"/>
      <c r="K19" s="126"/>
    </row>
    <row r="20" spans="1:12">
      <c r="A20" s="32"/>
      <c r="B20" s="3"/>
      <c r="C20" s="38"/>
      <c r="D20" s="3"/>
      <c r="E20" s="2"/>
      <c r="F20" s="2"/>
      <c r="G20" s="124"/>
      <c r="H20" s="125"/>
      <c r="I20" s="52"/>
      <c r="J20" s="115"/>
      <c r="K20" s="126"/>
      <c r="L20" s="41"/>
    </row>
    <row r="21" spans="1:12" ht="15" customHeight="1">
      <c r="A21" s="257" t="s">
        <v>175</v>
      </c>
      <c r="B21" s="264"/>
      <c r="C21" s="264"/>
      <c r="D21" s="264"/>
      <c r="E21" s="2"/>
      <c r="F21" s="2"/>
      <c r="G21" s="258" t="s">
        <v>176</v>
      </c>
      <c r="H21" s="259"/>
      <c r="I21" s="259"/>
      <c r="J21" s="260"/>
      <c r="K21" s="82" t="s">
        <v>136</v>
      </c>
      <c r="L21" s="39"/>
    </row>
    <row r="22" spans="1:12">
      <c r="A22" s="264"/>
      <c r="B22" s="264"/>
      <c r="C22" s="264"/>
      <c r="D22" s="264"/>
      <c r="E22" s="2"/>
      <c r="F22" s="2"/>
      <c r="G22" s="261"/>
      <c r="H22" s="262"/>
      <c r="I22" s="262"/>
      <c r="J22" s="263"/>
      <c r="K22" s="35" t="s">
        <v>139</v>
      </c>
      <c r="L22" s="39"/>
    </row>
    <row r="23" spans="1:12">
      <c r="E23" s="2"/>
      <c r="F23" s="2"/>
      <c r="G23" s="115" t="s">
        <v>176</v>
      </c>
      <c r="H23" s="115"/>
      <c r="I23" s="115"/>
      <c r="J23" s="30">
        <f>SUM('3 Übernacht'!M12:M229)</f>
        <v>0</v>
      </c>
      <c r="K23" s="30">
        <f>IF($H$18&gt;0,$K$18/$H$18*J23,0)</f>
        <v>0</v>
      </c>
      <c r="L23" s="39"/>
    </row>
    <row r="24" spans="1:12" ht="15.75" thickBot="1">
      <c r="E24" s="2"/>
      <c r="F24" s="2"/>
      <c r="G24" s="115"/>
      <c r="H24" s="115"/>
      <c r="I24" s="115"/>
      <c r="J24" s="115"/>
      <c r="K24" s="115"/>
      <c r="L24" s="115"/>
    </row>
    <row r="25" spans="1:12">
      <c r="A25" s="16"/>
      <c r="B25" s="17"/>
      <c r="C25" s="17" t="s">
        <v>140</v>
      </c>
      <c r="D25" s="18" t="s">
        <v>177</v>
      </c>
      <c r="E25" s="2"/>
      <c r="F25" s="2"/>
      <c r="G25" s="16"/>
      <c r="H25" s="17"/>
      <c r="I25" s="21" t="s">
        <v>140</v>
      </c>
      <c r="J25" s="22" t="s">
        <v>177</v>
      </c>
      <c r="K25" s="22" t="s">
        <v>142</v>
      </c>
      <c r="L25" s="39"/>
    </row>
    <row r="26" spans="1:12">
      <c r="A26" s="87" t="s">
        <v>178</v>
      </c>
      <c r="B26" s="88"/>
      <c r="C26" s="89">
        <f>IF($D$29&gt;0,D26/$D$29,0)</f>
        <v>0</v>
      </c>
      <c r="D26" s="90">
        <f>J26+K26</f>
        <v>0</v>
      </c>
      <c r="E26" s="2"/>
      <c r="F26" s="2"/>
      <c r="G26" s="27" t="s">
        <v>178</v>
      </c>
      <c r="H26" s="28"/>
      <c r="I26" s="29">
        <f>IF(J29&gt;0,J26/J29,0)</f>
        <v>0</v>
      </c>
      <c r="J26" s="30">
        <f>SUM('3 Übernacht'!N$12:N$229)</f>
        <v>0</v>
      </c>
      <c r="K26" s="30">
        <f>IF(H$32&gt;0,K$32/(H$32+K$32)*J26,0)</f>
        <v>0</v>
      </c>
      <c r="L26" s="39"/>
    </row>
    <row r="27" spans="1:12">
      <c r="A27" s="87" t="s">
        <v>130</v>
      </c>
      <c r="B27" s="88"/>
      <c r="C27" s="89">
        <f>IF($D$29&gt;0,D27/$D$29,0)</f>
        <v>0</v>
      </c>
      <c r="D27" s="90">
        <f>J27+K27</f>
        <v>0</v>
      </c>
      <c r="E27" s="2"/>
      <c r="F27" s="2"/>
      <c r="G27" s="27" t="s">
        <v>130</v>
      </c>
      <c r="H27" s="28"/>
      <c r="I27" s="29">
        <f>IF(J29&gt;0,J27/J29,0)</f>
        <v>0</v>
      </c>
      <c r="J27" s="30">
        <f>SUM('3 Übernacht'!O$12:O$229)</f>
        <v>0</v>
      </c>
      <c r="K27" s="30">
        <f>IF(H$32&gt;0,K$32/(H$32+K$32)*J27,0)</f>
        <v>0</v>
      </c>
      <c r="L27" s="39"/>
    </row>
    <row r="28" spans="1:12">
      <c r="A28" s="87" t="s">
        <v>179</v>
      </c>
      <c r="B28" s="88"/>
      <c r="C28" s="89">
        <f>IF($D$29&gt;0,D28/$D$29,0)</f>
        <v>0</v>
      </c>
      <c r="D28" s="90">
        <f>J28+K28</f>
        <v>0</v>
      </c>
      <c r="E28" s="2"/>
      <c r="F28" s="2"/>
      <c r="G28" s="27" t="s">
        <v>131</v>
      </c>
      <c r="H28" s="28"/>
      <c r="I28" s="29">
        <f>IF(J29&gt;0,J28/J29,0)</f>
        <v>0</v>
      </c>
      <c r="J28" s="30">
        <f>SUM('3 Übernacht'!P$12:P$229)</f>
        <v>0</v>
      </c>
      <c r="K28" s="30">
        <f>IF(H$32&gt;0,K$32/(H$32+K$32)*J28,0)</f>
        <v>0</v>
      </c>
      <c r="L28" s="39"/>
    </row>
    <row r="29" spans="1:12">
      <c r="A29" s="2"/>
      <c r="B29" s="88"/>
      <c r="C29" s="89">
        <f>SUM(C26:C28)</f>
        <v>0</v>
      </c>
      <c r="D29" s="90">
        <f>SUM(D26:D28)</f>
        <v>0</v>
      </c>
      <c r="E29" s="2"/>
      <c r="F29" s="2"/>
      <c r="G29" s="2"/>
      <c r="H29" s="85">
        <f>H15</f>
        <v>0</v>
      </c>
      <c r="I29" s="36">
        <f>SUM(I26:I28)</f>
        <v>0</v>
      </c>
      <c r="J29" s="37">
        <f>SUM(J26:J28)</f>
        <v>0</v>
      </c>
      <c r="K29" s="37">
        <f>SUM(K26:K28)</f>
        <v>0</v>
      </c>
      <c r="L29" s="39"/>
    </row>
    <row r="30" spans="1:12">
      <c r="A30" s="2"/>
      <c r="B30" s="3"/>
      <c r="C30" s="38"/>
      <c r="D30" s="122"/>
      <c r="E30" s="2"/>
      <c r="F30" s="2"/>
      <c r="G30" s="2"/>
      <c r="H30" s="123"/>
      <c r="I30" s="40"/>
      <c r="J30" s="118"/>
      <c r="K30" s="118"/>
      <c r="L30" s="39"/>
    </row>
    <row r="31" spans="1:12">
      <c r="A31" s="127" t="s">
        <v>180</v>
      </c>
      <c r="B31" s="128"/>
      <c r="C31" s="129"/>
      <c r="D31" s="130">
        <f>J31</f>
        <v>0</v>
      </c>
      <c r="E31" s="2"/>
      <c r="F31" s="2"/>
      <c r="G31" s="39" t="s">
        <v>180</v>
      </c>
      <c r="H31" s="123"/>
      <c r="I31" s="44"/>
      <c r="J31" s="45">
        <f>IF($H29=0,0,$J29/$H29)</f>
        <v>0</v>
      </c>
      <c r="K31" s="45"/>
      <c r="L31" s="45"/>
    </row>
    <row r="32" spans="1:12" ht="18" customHeight="1">
      <c r="A32" s="46" t="s">
        <v>157</v>
      </c>
      <c r="B32" s="47">
        <f>H32+K32</f>
        <v>0</v>
      </c>
      <c r="C32" s="38"/>
      <c r="D32" s="3"/>
      <c r="E32" s="2"/>
      <c r="F32" s="2"/>
      <c r="G32" s="48" t="s">
        <v>158</v>
      </c>
      <c r="H32" s="49">
        <f>H15</f>
        <v>0</v>
      </c>
      <c r="I32" s="50"/>
      <c r="J32" s="113" t="s">
        <v>174</v>
      </c>
      <c r="K32" s="81">
        <f>'3 Übernacht'!C$5</f>
        <v>0</v>
      </c>
    </row>
    <row r="33" spans="1:12">
      <c r="A33" s="2"/>
      <c r="B33" s="2"/>
      <c r="C33" s="2"/>
      <c r="D33" s="2"/>
      <c r="E33" s="2"/>
      <c r="F33" s="2"/>
      <c r="G33" s="52"/>
      <c r="H33" s="52"/>
      <c r="I33" s="52"/>
      <c r="J33" s="2"/>
      <c r="K33" s="45"/>
      <c r="L33" s="2"/>
    </row>
    <row r="34" spans="1:12">
      <c r="A34" s="2"/>
      <c r="B34" s="2"/>
      <c r="C34" s="2"/>
      <c r="D34" s="2"/>
      <c r="E34" s="2"/>
      <c r="F34" s="2"/>
      <c r="G34" s="52"/>
      <c r="H34" s="52"/>
      <c r="I34" s="52"/>
      <c r="J34" s="2"/>
      <c r="K34" s="2"/>
      <c r="L34" s="2"/>
    </row>
    <row r="35" spans="1:12">
      <c r="A35" s="2"/>
      <c r="B35" s="2"/>
      <c r="C35" s="2"/>
      <c r="D35" s="2"/>
      <c r="E35" s="2"/>
      <c r="F35" s="2"/>
      <c r="G35" s="52"/>
      <c r="H35" s="52"/>
      <c r="I35" s="52"/>
      <c r="J35" s="2"/>
      <c r="K35" s="2"/>
      <c r="L35" s="2"/>
    </row>
    <row r="36" spans="1:12" ht="16.5" customHeight="1">
      <c r="A36" s="53"/>
      <c r="B36" s="254" t="s">
        <v>167</v>
      </c>
      <c r="C36" s="255"/>
      <c r="D36" s="255"/>
      <c r="E36" s="255"/>
      <c r="F36" s="255"/>
      <c r="G36" s="255"/>
      <c r="H36" s="255"/>
      <c r="I36" s="255"/>
      <c r="J36" s="255"/>
      <c r="K36" s="256"/>
      <c r="L36" s="2"/>
    </row>
    <row r="40" spans="1:12">
      <c r="C40" s="72"/>
    </row>
  </sheetData>
  <sheetProtection sheet="1" objects="1" scenarios="1"/>
  <mergeCells count="3">
    <mergeCell ref="A21:D22"/>
    <mergeCell ref="G21:J22"/>
    <mergeCell ref="B36:K36"/>
  </mergeCells>
  <pageMargins left="0.7" right="0.7" top="0.78740157499999996" bottom="0.78740157499999996" header="0.3" footer="0.3"/>
  <pageSetup paperSize="9" orientation="portrait" horizontalDpi="0" verticalDpi="0"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B6454-6107-40F2-82B9-BAEAAE94F9D4}">
  <dimension ref="A1:BH2"/>
  <sheetViews>
    <sheetView workbookViewId="0">
      <selection activeCell="W22" sqref="W22"/>
    </sheetView>
  </sheetViews>
  <sheetFormatPr defaultColWidth="11.42578125" defaultRowHeight="15"/>
  <cols>
    <col min="5" max="5" width="13.7109375" customWidth="1"/>
    <col min="17" max="17" width="18.5703125" customWidth="1"/>
  </cols>
  <sheetData>
    <row r="1" spans="1:60" ht="45">
      <c r="A1" s="177" t="s">
        <v>181</v>
      </c>
      <c r="B1" s="177" t="s">
        <v>182</v>
      </c>
      <c r="C1" s="177" t="s">
        <v>183</v>
      </c>
      <c r="D1" s="178" t="s">
        <v>184</v>
      </c>
      <c r="E1" s="177" t="s">
        <v>185</v>
      </c>
      <c r="F1" s="178" t="s">
        <v>186</v>
      </c>
      <c r="G1" s="178" t="s">
        <v>187</v>
      </c>
      <c r="H1" s="179" t="s">
        <v>188</v>
      </c>
      <c r="I1" s="179" t="s">
        <v>189</v>
      </c>
      <c r="J1" s="177" t="s">
        <v>190</v>
      </c>
      <c r="K1" s="180" t="s">
        <v>191</v>
      </c>
      <c r="L1" s="180" t="s">
        <v>192</v>
      </c>
      <c r="M1" s="178" t="s">
        <v>193</v>
      </c>
      <c r="N1" s="178" t="s">
        <v>194</v>
      </c>
      <c r="O1" s="181" t="s">
        <v>195</v>
      </c>
      <c r="P1" s="178" t="s">
        <v>196</v>
      </c>
      <c r="Q1" s="179" t="s">
        <v>197</v>
      </c>
      <c r="R1" s="179" t="s">
        <v>198</v>
      </c>
      <c r="S1" s="177" t="s">
        <v>199</v>
      </c>
      <c r="T1" t="s">
        <v>200</v>
      </c>
      <c r="U1" s="182" t="s">
        <v>201</v>
      </c>
      <c r="V1" s="183" t="s">
        <v>202</v>
      </c>
      <c r="W1" s="184" t="s">
        <v>203</v>
      </c>
      <c r="X1" s="185" t="s">
        <v>204</v>
      </c>
      <c r="Y1" s="185" t="s">
        <v>149</v>
      </c>
      <c r="Z1" s="185" t="s">
        <v>53</v>
      </c>
      <c r="AA1" s="186" t="s">
        <v>205</v>
      </c>
      <c r="AB1" s="187" t="s">
        <v>206</v>
      </c>
      <c r="AC1" s="188" t="s">
        <v>207</v>
      </c>
      <c r="AD1" s="185" t="s">
        <v>208</v>
      </c>
      <c r="AE1" s="185" t="s">
        <v>49</v>
      </c>
      <c r="AF1" s="189" t="s">
        <v>209</v>
      </c>
      <c r="AG1" s="189" t="s">
        <v>210</v>
      </c>
      <c r="AH1" s="190" t="s">
        <v>211</v>
      </c>
      <c r="AI1" s="190" t="s">
        <v>212</v>
      </c>
      <c r="AJ1" s="190" t="s">
        <v>213</v>
      </c>
      <c r="AK1" s="191" t="s">
        <v>214</v>
      </c>
      <c r="AL1" s="192" t="s">
        <v>201</v>
      </c>
      <c r="AM1" s="193" t="s">
        <v>202</v>
      </c>
      <c r="AN1" s="193" t="s">
        <v>203</v>
      </c>
      <c r="AO1" s="194" t="s">
        <v>149</v>
      </c>
      <c r="AP1" s="195" t="s">
        <v>215</v>
      </c>
      <c r="AQ1" s="196" t="s">
        <v>216</v>
      </c>
      <c r="AR1" s="194" t="s">
        <v>217</v>
      </c>
      <c r="AS1" s="197" t="s">
        <v>49</v>
      </c>
      <c r="AT1" s="198" t="s">
        <v>218</v>
      </c>
      <c r="AU1" s="199" t="s">
        <v>119</v>
      </c>
      <c r="AV1" s="199" t="s">
        <v>120</v>
      </c>
      <c r="AW1" s="199" t="s">
        <v>219</v>
      </c>
      <c r="AX1" s="199" t="s">
        <v>220</v>
      </c>
      <c r="AY1" s="199" t="s">
        <v>221</v>
      </c>
      <c r="AZ1" s="199" t="s">
        <v>222</v>
      </c>
      <c r="BA1" s="199" t="s">
        <v>223</v>
      </c>
      <c r="BB1" s="199" t="s">
        <v>224</v>
      </c>
      <c r="BC1" s="199" t="s">
        <v>225</v>
      </c>
      <c r="BD1" s="200" t="s">
        <v>226</v>
      </c>
      <c r="BE1" s="201" t="s">
        <v>227</v>
      </c>
      <c r="BF1" s="202" t="s">
        <v>228</v>
      </c>
      <c r="BG1" s="203" t="s">
        <v>229</v>
      </c>
      <c r="BH1" s="203" t="s">
        <v>230</v>
      </c>
    </row>
    <row r="2" spans="1:60">
      <c r="A2" s="204"/>
      <c r="B2" s="205"/>
      <c r="C2" s="205"/>
      <c r="D2" s="205"/>
      <c r="E2" s="205"/>
      <c r="F2" s="205"/>
      <c r="G2" s="205"/>
      <c r="H2" s="72">
        <f>'[1]1 An+Abreise'!G6</f>
        <v>0</v>
      </c>
      <c r="I2" s="206">
        <f>'1 An+Abreise'!G2</f>
        <v>0</v>
      </c>
      <c r="J2" s="207"/>
      <c r="K2" s="207">
        <v>1</v>
      </c>
      <c r="L2" s="207">
        <v>1</v>
      </c>
      <c r="M2" s="208">
        <f>'1 An+Abreise'!G4</f>
        <v>0</v>
      </c>
      <c r="N2" s="208">
        <f>'1 An+Abreise'!M7</f>
        <v>0</v>
      </c>
      <c r="O2" s="209">
        <f>'9_sum'!N5</f>
        <v>0</v>
      </c>
      <c r="P2" s="206">
        <f>'1 An+Abreise'!C7</f>
        <v>0</v>
      </c>
      <c r="Q2" s="206">
        <f>'1 An+Abreise'!G3</f>
        <v>0</v>
      </c>
      <c r="R2" s="208"/>
      <c r="S2" s="208"/>
      <c r="T2" s="208"/>
      <c r="U2" s="206">
        <f>'4 AW AnAb'!J8+'4 AW AnAb'!J13</f>
        <v>0</v>
      </c>
      <c r="V2" s="206">
        <f>'4 AW AnAb'!J9+'4 AW AnAb'!J14</f>
        <v>0</v>
      </c>
      <c r="W2" s="206">
        <f>'[1]4 AW AnAb'!D9</f>
        <v>0</v>
      </c>
      <c r="X2" s="206">
        <f>'4 AW AnAb'!J10</f>
        <v>0</v>
      </c>
      <c r="Y2" s="206">
        <f>'4 AW AnAb'!J11+'4 AW AnAb'!J15</f>
        <v>0</v>
      </c>
      <c r="Z2" s="206">
        <f>'4 AW AnAb'!J16</f>
        <v>0</v>
      </c>
      <c r="AA2" s="206">
        <f>'[1]4 AW AnAb'!D15</f>
        <v>0</v>
      </c>
      <c r="AB2" s="208"/>
      <c r="AC2" s="208"/>
      <c r="AD2" s="210">
        <f>'4 AW AnAb'!J19</f>
        <v>0</v>
      </c>
      <c r="AE2">
        <f>'[1]4 AW AnAb'!H18</f>
        <v>0</v>
      </c>
      <c r="AF2" s="205"/>
      <c r="AG2" s="205"/>
      <c r="AH2" s="205"/>
      <c r="AI2" s="205"/>
      <c r="AJ2" s="205"/>
      <c r="AK2" s="205"/>
      <c r="AL2" s="72">
        <f>'[1]5 AW vorOrt'!D7</f>
        <v>0</v>
      </c>
      <c r="AM2" s="72">
        <f>'[1]5 AW vorOrt'!D8</f>
        <v>0</v>
      </c>
      <c r="AN2" s="72">
        <f>'[1]5 AW vorOrt'!D9</f>
        <v>0</v>
      </c>
      <c r="AO2" s="72">
        <f>'[1]5 AW vorOrt'!D13</f>
        <v>0</v>
      </c>
      <c r="AP2" s="72">
        <f>'[1]5 AW vorOrt'!D17</f>
        <v>0</v>
      </c>
      <c r="AQ2" s="205"/>
      <c r="AR2" s="140">
        <f>'[1]5 AW vorOrt'!J17</f>
        <v>0</v>
      </c>
      <c r="AS2">
        <f>'[1]5 AW vorOrt'!H17</f>
        <v>0</v>
      </c>
      <c r="AT2" s="72">
        <f>'[1]6 AW Übern'!D7</f>
        <v>0</v>
      </c>
      <c r="AU2" s="72">
        <f>'[1]6 AW Übern'!D8</f>
        <v>0</v>
      </c>
      <c r="AV2" s="72">
        <f>'[1]6 AW Übern'!D9</f>
        <v>0</v>
      </c>
      <c r="AW2" s="72">
        <f>'[1]6 AW Übern'!D10</f>
        <v>0</v>
      </c>
      <c r="AX2" s="72">
        <f>'[1]6 AW Übern'!D11</f>
        <v>0</v>
      </c>
      <c r="AY2" s="72">
        <f>'[1]6 AW Übern'!D12</f>
        <v>0</v>
      </c>
      <c r="AZ2" s="72">
        <f>'[1]6 AW Übern'!D13</f>
        <v>0</v>
      </c>
      <c r="BA2" s="72">
        <f>'[1]6 AW Übern'!D14</f>
        <v>0</v>
      </c>
      <c r="BB2" s="72">
        <f>'[1]6 AW Übern'!D15</f>
        <v>0</v>
      </c>
      <c r="BC2" s="205"/>
      <c r="BD2">
        <f>'[1]6 AW Übern'!D27</f>
        <v>0</v>
      </c>
      <c r="BE2">
        <f>'[1]6 AW Übern'!D28</f>
        <v>0</v>
      </c>
      <c r="BF2">
        <f>'[1]6 AW Übern'!D29</f>
        <v>0</v>
      </c>
      <c r="BG2" s="205"/>
      <c r="BH2" s="205"/>
    </row>
  </sheetData>
  <pageMargins left="0.7" right="0.7" top="0.78740157499999996" bottom="0.78740157499999996" header="0.3" footer="0.3"/>
  <pageSetup paperSize="9" orientation="portrait" horizontalDpi="4294967293" verticalDpi="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41"/>
  <sheetViews>
    <sheetView topLeftCell="A13" workbookViewId="0">
      <selection activeCell="E41" sqref="E41"/>
    </sheetView>
  </sheetViews>
  <sheetFormatPr defaultColWidth="11.42578125" defaultRowHeight="15"/>
  <sheetData>
    <row r="2" spans="2:5">
      <c r="B2" t="s">
        <v>231</v>
      </c>
    </row>
    <row r="3" spans="2:5">
      <c r="B3" s="112" t="s">
        <v>232</v>
      </c>
      <c r="C3" s="111">
        <v>44635</v>
      </c>
      <c r="D3" t="s">
        <v>233</v>
      </c>
      <c r="E3" t="s">
        <v>234</v>
      </c>
    </row>
    <row r="4" spans="2:5">
      <c r="B4" s="112" t="s">
        <v>235</v>
      </c>
      <c r="C4" s="111">
        <v>44638</v>
      </c>
      <c r="D4" t="s">
        <v>236</v>
      </c>
      <c r="E4" t="s">
        <v>237</v>
      </c>
    </row>
    <row r="5" spans="2:5">
      <c r="B5" s="112" t="s">
        <v>238</v>
      </c>
      <c r="C5" s="111">
        <v>44645</v>
      </c>
      <c r="D5" t="s">
        <v>236</v>
      </c>
      <c r="E5" t="s">
        <v>239</v>
      </c>
    </row>
    <row r="6" spans="2:5">
      <c r="B6" s="112"/>
      <c r="C6" s="111"/>
      <c r="E6" t="s">
        <v>240</v>
      </c>
    </row>
    <row r="7" spans="2:5">
      <c r="B7" s="112" t="s">
        <v>241</v>
      </c>
      <c r="C7" s="111">
        <v>44641</v>
      </c>
      <c r="D7" t="s">
        <v>236</v>
      </c>
      <c r="E7" t="s">
        <v>242</v>
      </c>
    </row>
    <row r="8" spans="2:5">
      <c r="B8" s="112"/>
      <c r="C8" s="111"/>
      <c r="E8" t="s">
        <v>243</v>
      </c>
    </row>
    <row r="9" spans="2:5">
      <c r="B9" s="112" t="s">
        <v>244</v>
      </c>
      <c r="C9" s="111">
        <v>44660</v>
      </c>
      <c r="D9" t="s">
        <v>236</v>
      </c>
      <c r="E9" s="161" t="s">
        <v>245</v>
      </c>
    </row>
    <row r="10" spans="2:5">
      <c r="B10" s="112"/>
      <c r="C10" s="111"/>
      <c r="E10" s="161" t="s">
        <v>246</v>
      </c>
    </row>
    <row r="11" spans="2:5">
      <c r="B11" s="112"/>
      <c r="C11" s="111"/>
      <c r="E11" s="161" t="s">
        <v>247</v>
      </c>
    </row>
    <row r="12" spans="2:5">
      <c r="B12" s="112"/>
      <c r="C12" s="111"/>
      <c r="E12" s="161" t="s">
        <v>248</v>
      </c>
    </row>
    <row r="13" spans="2:5">
      <c r="B13" s="112"/>
      <c r="C13" s="111"/>
      <c r="E13" s="161" t="s">
        <v>249</v>
      </c>
    </row>
    <row r="14" spans="2:5">
      <c r="E14" s="161" t="s">
        <v>250</v>
      </c>
    </row>
    <row r="15" spans="2:5">
      <c r="E15" s="161" t="s">
        <v>251</v>
      </c>
    </row>
    <row r="16" spans="2:5">
      <c r="E16" s="161" t="s">
        <v>252</v>
      </c>
    </row>
    <row r="17" spans="2:5">
      <c r="E17" s="161" t="s">
        <v>253</v>
      </c>
    </row>
    <row r="18" spans="2:5">
      <c r="E18" s="161" t="s">
        <v>254</v>
      </c>
    </row>
    <row r="19" spans="2:5">
      <c r="E19" s="161" t="s">
        <v>255</v>
      </c>
    </row>
    <row r="20" spans="2:5">
      <c r="E20" s="161" t="s">
        <v>256</v>
      </c>
    </row>
    <row r="21" spans="2:5">
      <c r="E21" s="161" t="s">
        <v>257</v>
      </c>
    </row>
    <row r="22" spans="2:5">
      <c r="E22" s="160" t="s">
        <v>258</v>
      </c>
    </row>
    <row r="23" spans="2:5">
      <c r="E23" s="160" t="s">
        <v>259</v>
      </c>
    </row>
    <row r="24" spans="2:5">
      <c r="E24" s="160" t="s">
        <v>260</v>
      </c>
    </row>
    <row r="25" spans="2:5">
      <c r="E25" s="160" t="s">
        <v>261</v>
      </c>
    </row>
    <row r="26" spans="2:5">
      <c r="E26" s="161" t="s">
        <v>262</v>
      </c>
    </row>
    <row r="27" spans="2:5">
      <c r="E27" s="161" t="s">
        <v>263</v>
      </c>
    </row>
    <row r="28" spans="2:5">
      <c r="E28" s="160" t="s">
        <v>264</v>
      </c>
    </row>
    <row r="29" spans="2:5">
      <c r="B29" s="112" t="s">
        <v>265</v>
      </c>
      <c r="C29" s="111">
        <v>44662</v>
      </c>
      <c r="D29" t="s">
        <v>236</v>
      </c>
      <c r="E29" s="161" t="s">
        <v>266</v>
      </c>
    </row>
    <row r="30" spans="2:5">
      <c r="E30" t="s">
        <v>267</v>
      </c>
    </row>
    <row r="31" spans="2:5">
      <c r="E31" s="161" t="s">
        <v>268</v>
      </c>
    </row>
    <row r="32" spans="2:5">
      <c r="B32" s="112" t="s">
        <v>269</v>
      </c>
      <c r="C32" s="111">
        <v>44672</v>
      </c>
      <c r="D32" t="s">
        <v>236</v>
      </c>
      <c r="E32" s="161" t="s">
        <v>270</v>
      </c>
    </row>
    <row r="34" spans="2:5">
      <c r="B34" t="s">
        <v>271</v>
      </c>
      <c r="C34" s="174">
        <v>44701</v>
      </c>
      <c r="D34" t="s">
        <v>236</v>
      </c>
      <c r="E34" s="161" t="s">
        <v>272</v>
      </c>
    </row>
    <row r="35" spans="2:5">
      <c r="E35" s="161" t="s">
        <v>273</v>
      </c>
    </row>
    <row r="36" spans="2:5">
      <c r="E36" s="161" t="s">
        <v>274</v>
      </c>
    </row>
    <row r="37" spans="2:5">
      <c r="E37" s="161" t="s">
        <v>275</v>
      </c>
    </row>
    <row r="38" spans="2:5">
      <c r="E38" s="161" t="s">
        <v>276</v>
      </c>
    </row>
    <row r="39" spans="2:5">
      <c r="B39" t="s">
        <v>277</v>
      </c>
      <c r="C39" s="174">
        <v>44711</v>
      </c>
      <c r="D39" t="s">
        <v>236</v>
      </c>
      <c r="E39" s="161" t="s">
        <v>278</v>
      </c>
    </row>
    <row r="40" spans="2:5">
      <c r="E40" s="161" t="s">
        <v>279</v>
      </c>
    </row>
    <row r="41" spans="2:5">
      <c r="B41" t="s">
        <v>280</v>
      </c>
      <c r="C41" s="111">
        <v>45326</v>
      </c>
      <c r="D41" t="s">
        <v>236</v>
      </c>
    </row>
  </sheetData>
  <pageMargins left="0.7" right="0.7" top="0.78740157499999996" bottom="0.78740157499999996" header="0.3" footer="0.3"/>
  <pageSetup paperSize="9" orientation="portrait" horizontalDpi="4294967293" verticalDpi="0"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C58F2656B596645947B14BD905EA1B6" ma:contentTypeVersion="6" ma:contentTypeDescription="Ein neues Dokument erstellen." ma:contentTypeScope="" ma:versionID="4ab2b7836e881e4adac1cf680d06fb9d">
  <xsd:schema xmlns:xsd="http://www.w3.org/2001/XMLSchema" xmlns:xs="http://www.w3.org/2001/XMLSchema" xmlns:p="http://schemas.microsoft.com/office/2006/metadata/properties" xmlns:ns2="a2f3bdb0-91d9-4b62-a47a-333641d2071f" xmlns:ns3="b32ae433-cfb6-47ba-8d7d-e67a6d218e12" targetNamespace="http://schemas.microsoft.com/office/2006/metadata/properties" ma:root="true" ma:fieldsID="197d7b7199b354ad114d4d37fc0c6ea7" ns2:_="" ns3:_="">
    <xsd:import namespace="a2f3bdb0-91d9-4b62-a47a-333641d2071f"/>
    <xsd:import namespace="b32ae433-cfb6-47ba-8d7d-e67a6d218e1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f3bdb0-91d9-4b62-a47a-333641d207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2ae433-cfb6-47ba-8d7d-e67a6d218e12"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40E2AE-4603-44DD-9883-F31113E56F89}"/>
</file>

<file path=customXml/itemProps2.xml><?xml version="1.0" encoding="utf-8"?>
<ds:datastoreItem xmlns:ds="http://schemas.openxmlformats.org/officeDocument/2006/customXml" ds:itemID="{424AC90A-2035-4781-ACAF-ABB309959076}"/>
</file>

<file path=customXml/itemProps3.xml><?xml version="1.0" encoding="utf-8"?>
<ds:datastoreItem xmlns:ds="http://schemas.openxmlformats.org/officeDocument/2006/customXml" ds:itemID="{21B07450-A602-4606-813A-F363DF271300}"/>
</file>

<file path=docProps/app.xml><?xml version="1.0" encoding="utf-8"?>
<Properties xmlns="http://schemas.openxmlformats.org/officeDocument/2006/extended-properties" xmlns:vt="http://schemas.openxmlformats.org/officeDocument/2006/docPropsVTypes">
  <Application>Microsoft Excel Online</Application>
  <Manager/>
  <Company>msg group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Mappe2</dc:title>
  <dc:subject/>
  <dc:creator>Christoph Schumacher</dc:creator>
  <cp:keywords/>
  <dc:description/>
  <cp:lastModifiedBy>Sabine Schlicker (DAV Frankfurt/Main)</cp:lastModifiedBy>
  <cp:revision/>
  <dcterms:created xsi:type="dcterms:W3CDTF">2022-02-23T22:06:21Z</dcterms:created>
  <dcterms:modified xsi:type="dcterms:W3CDTF">2024-02-15T18:25:38Z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g_DueDateChanged">
    <vt:filetime>2022-02-23T22:06:21Z</vt:filetime>
  </property>
  <property fmtid="{D5CDD505-2E9C-101B-9397-08002B2CF9AE}" pid="3" name="msg_AssistantVisibility">
    <vt:bool>false</vt:bool>
  </property>
  <property fmtid="{D5CDD505-2E9C-101B-9397-08002B2CF9AE}" pid="4" name="MSIP_Label_ace05a39-0b2c-4225-8b72-da65bfad9769_Enabled">
    <vt:lpwstr>true</vt:lpwstr>
  </property>
  <property fmtid="{D5CDD505-2E9C-101B-9397-08002B2CF9AE}" pid="5" name="MSIP_Label_ace05a39-0b2c-4225-8b72-da65bfad9769_SetDate">
    <vt:lpwstr>2023-08-11T16:24:36Z</vt:lpwstr>
  </property>
  <property fmtid="{D5CDD505-2E9C-101B-9397-08002B2CF9AE}" pid="6" name="MSIP_Label_ace05a39-0b2c-4225-8b72-da65bfad9769_Method">
    <vt:lpwstr>Privileged</vt:lpwstr>
  </property>
  <property fmtid="{D5CDD505-2E9C-101B-9397-08002B2CF9AE}" pid="7" name="MSIP_Label_ace05a39-0b2c-4225-8b72-da65bfad9769_Name">
    <vt:lpwstr>C1</vt:lpwstr>
  </property>
  <property fmtid="{D5CDD505-2E9C-101B-9397-08002B2CF9AE}" pid="8" name="MSIP_Label_ace05a39-0b2c-4225-8b72-da65bfad9769_SiteId">
    <vt:lpwstr>115d6c2e-8bd5-4b53-8ba7-86a5266426c5</vt:lpwstr>
  </property>
  <property fmtid="{D5CDD505-2E9C-101B-9397-08002B2CF9AE}" pid="9" name="MSIP_Label_ace05a39-0b2c-4225-8b72-da65bfad9769_ActionId">
    <vt:lpwstr>2ba47f9c-5562-4512-894f-81ab32ec4759</vt:lpwstr>
  </property>
  <property fmtid="{D5CDD505-2E9C-101B-9397-08002B2CF9AE}" pid="10" name="MSIP_Label_ace05a39-0b2c-4225-8b72-da65bfad9769_ContentBits">
    <vt:lpwstr>0</vt:lpwstr>
  </property>
  <property fmtid="{D5CDD505-2E9C-101B-9397-08002B2CF9AE}" pid="11" name="ContentTypeId">
    <vt:lpwstr>0x010100FC58F2656B596645947B14BD905EA1B6</vt:lpwstr>
  </property>
</Properties>
</file>